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1,2'!$A$1:$Q$28</definedName>
    <definedName name="_xlnm.Print_Area" localSheetId="5">'CUADRO 1,3'!$A$1:$Q$24</definedName>
    <definedName name="_xlnm.Print_Area" localSheetId="6">'CUADRO 1,4'!$A$1:$Y$43</definedName>
    <definedName name="_xlnm.Print_Area" localSheetId="7">'CUADRO 1,5'!$A$3:$Y$54</definedName>
    <definedName name="_xlnm.Print_Area" localSheetId="9">'CUADRO 1,7'!$A$1:$Q$60</definedName>
    <definedName name="_xlnm.Print_Area" localSheetId="16">'CUADRO 1.10'!$A$1:$Z$69</definedName>
    <definedName name="_xlnm.Print_Area" localSheetId="17">'CUADRO 1.11'!$A$4:$Z$58</definedName>
    <definedName name="_xlnm.Print_Area" localSheetId="18">'CUADRO 1.12'!$A$1:$Z$25</definedName>
    <definedName name="_xlnm.Print_Area" localSheetId="19">'CUADRO 1.13'!$A$4:$Z$17</definedName>
    <definedName name="_xlnm.Print_Area" localSheetId="2">'CUADRO 1.1A'!$A$1:$O$43</definedName>
    <definedName name="_xlnm.Print_Area" localSheetId="3">'CUADRO 1.1B'!$A$1:$O$43</definedName>
    <definedName name="_xlnm.Print_Area" localSheetId="8">'CUADRO 1.6'!$A$1:$R$64</definedName>
    <definedName name="_xlnm.Print_Area" localSheetId="10">'CUADRO 1.8'!$A$1:$Y$112</definedName>
    <definedName name="_xlnm.Print_Area" localSheetId="11">'CUADRO 1.8 B'!$A$3:$Y$55</definedName>
    <definedName name="_xlnm.Print_Area" localSheetId="12">'CUADRO 1.8 C'!$A$1:$Z$77</definedName>
    <definedName name="_xlnm.Print_Area" localSheetId="13">'CUADRO 1.9'!$A$1:$Y$64</definedName>
    <definedName name="_xlnm.Print_Area" localSheetId="14">'CUADRO 1.9 B'!$A$1:$Y$48</definedName>
    <definedName name="_xlnm.Print_Area" localSheetId="15">'CUADRO 1.9 C'!$A$1:$Z$77</definedName>
    <definedName name="_xlnm.Print_Area" localSheetId="0">'INDICE'!$A$1:$D$32</definedName>
    <definedName name="PAX_NACIONAL" localSheetId="5">'CUADRO 1,3'!$A$6:$N$21</definedName>
    <definedName name="PAX_NACIONAL" localSheetId="6">'CUADRO 1,4'!$A$6:$T$41</definedName>
    <definedName name="PAX_NACIONAL" localSheetId="7">'CUADRO 1,5'!$A$6:$T$52</definedName>
    <definedName name="PAX_NACIONAL" localSheetId="9">'CUADRO 1,7'!$A$6:$N$58</definedName>
    <definedName name="PAX_NACIONAL" localSheetId="16">'CUADRO 1.10'!$A$7:$U$66</definedName>
    <definedName name="PAX_NACIONAL" localSheetId="17">'CUADRO 1.11'!$A$7:$U$56</definedName>
    <definedName name="PAX_NACIONAL" localSheetId="18">'CUADRO 1.12'!$A$8:$U$22</definedName>
    <definedName name="PAX_NACIONAL" localSheetId="19">'CUADRO 1.13'!$A$7:$U$15</definedName>
    <definedName name="PAX_NACIONAL" localSheetId="8">'CUADRO 1.6'!$A$6:$N$62</definedName>
    <definedName name="PAX_NACIONAL" localSheetId="10">'CUADRO 1.8'!$A$6:$T$108</definedName>
    <definedName name="PAX_NACIONAL" localSheetId="11">'CUADRO 1.8 B'!$A$6:$T$52</definedName>
    <definedName name="PAX_NACIONAL" localSheetId="12">'CUADRO 1.8 C'!$A$6:$T$74</definedName>
    <definedName name="PAX_NACIONAL" localSheetId="13">'CUADRO 1.9'!$A$6:$T$60</definedName>
    <definedName name="PAX_NACIONAL" localSheetId="14">'CUADRO 1.9 B'!$A$6:$T$43</definedName>
    <definedName name="PAX_NACIONAL" localSheetId="15">'CUADRO 1.9 C'!$A$6:$T$72</definedName>
    <definedName name="PAX_NACIONAL">'CUADRO 1,2'!$A$6:$N$25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<sst xmlns="http://schemas.openxmlformats.org/spreadsheetml/2006/main" count="1652" uniqueCount="544">
  <si>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</si>
  <si>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</si>
  <si>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</si>
  <si>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</si>
  <si>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</si>
  <si>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</si>
  <si>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</si>
  <si>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</si>
  <si>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</si>
  <si>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</si>
  <si>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</si>
  <si>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</si>
  <si>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</si>
  <si>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</si>
  <si>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</si>
  <si>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</si>
  <si>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</si>
  <si>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</si>
  <si>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</si>
  <si>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</si>
  <si>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</si>
  <si>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</si>
  <si>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</si>
  <si>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</si>
  <si>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</si>
  <si>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</si>
  <si>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</si>
  <si>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</si>
  <si>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</si>
  <si>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</si>
  <si>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</si>
  <si>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</si>
  <si>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</si>
  <si>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</si>
  <si>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</si>
  <si>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</si>
  <si>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</si>
  <si>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</si>
  <si>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</si>
  <si>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</si>
  <si>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</si>
  <si>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</si>
  <si>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</si>
  <si>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</si>
  <si>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</si>
  <si>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</si>
  <si>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</si>
  <si>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</si>
  <si>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</si>
  <si>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</si>
  <si>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</si>
  <si>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</si>
  <si>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</si>
  <si>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</si>
  <si>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</si>
  <si>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</si>
  <si>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</si>
  <si>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</si>
  <si>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</si>
  <si>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</si>
  <si>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</si>
  <si>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</si>
  <si>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</si>
  <si>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</si>
  <si>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</si>
  <si>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</si>
  <si>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</si>
  <si>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</si>
  <si>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</si>
  <si>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</si>
  <si>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</si>
  <si>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</si>
  <si>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</si>
  <si>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</si>
  <si>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</si>
  <si>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</si>
  <si>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</si>
  <si>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</si>
  <si>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</si>
  <si>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</si>
  <si>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</si>
  <si>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</si>
  <si>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</si>
  <si>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</si>
  <si>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</si>
  <si>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</si>
  <si>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</si>
  <si>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</si>
  <si>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</si>
  <si>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</si>
  <si>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</si>
  <si>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</si>
  <si>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</si>
  <si>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</si>
  <si>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</si>
  <si>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</si>
  <si>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</si>
  <si>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</si>
  <si>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</si>
  <si>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</si>
  <si>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</si>
  <si>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</si>
  <si>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</si>
  <si>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</si>
  <si>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</si>
  <si>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</si>
  <si>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</si>
  <si>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</si>
  <si>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</si>
  <si>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</si>
  <si>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</si>
  <si>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</si>
  <si>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</si>
  <si>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</si>
  <si>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</si>
  <si>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</si>
  <si>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</si>
  <si>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</si>
  <si>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</si>
  <si>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</si>
  <si>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</si>
  <si>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</si>
  <si>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</si>
  <si>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</si>
  <si>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</si>
  <si>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</si>
  <si>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</si>
  <si>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</si>
  <si>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</si>
  <si>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</si>
  <si>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</si>
  <si>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</si>
  <si>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</si>
  <si>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</si>
  <si>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</si>
  <si>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</si>
  <si>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</si>
  <si>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</si>
  <si>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</si>
  <si>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</si>
  <si>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</si>
  <si>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</si>
  <si>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</si>
  <si>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</si>
  <si>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Incluye la carga y el correo. Información en toneladas.</t>
  </si>
  <si>
    <r>
      <t xml:space="preserve">Este boletín incluye la </t>
    </r>
    <r>
      <rPr>
        <b/>
        <sz val="12"/>
        <color indexed="56"/>
        <rFont val="Century Gothic"/>
        <family val="2"/>
      </rPr>
      <t xml:space="preserve">operación de aeropuertos </t>
    </r>
    <r>
      <rPr>
        <sz val="12"/>
        <color indexed="56"/>
        <rFont val="Century Gothic"/>
        <family val="2"/>
      </rPr>
      <t xml:space="preserve">(pasajeros y carga), en los cuadros 1.10 al 1.13. Estos cuadros reflejan el aeropuerto que es el origen o destino final de los pasajeros o la carga, </t>
    </r>
  </si>
  <si>
    <t>Se incluyen los pasajeros que originan o terminan sus viajes en cada aeropuerto, conforme al contrato de transporte y la red de rutas de cada aerolínea.</t>
  </si>
  <si>
    <t>Nota: No incluye los pasajeros en tránsito, ni pasajeros en conexión. Si desea conocer el tráfico total debe consultar el boletín de TRAFICO DE AEROPUERTOS</t>
  </si>
  <si>
    <r>
      <rPr>
        <b/>
        <sz val="11"/>
        <rFont val="Century Gothic"/>
        <family val="2"/>
      </rPr>
      <t xml:space="preserve">Nota: </t>
    </r>
    <r>
      <rPr>
        <sz val="11"/>
        <rFont val="Century Gothic"/>
        <family val="2"/>
      </rPr>
      <t xml:space="preserve">Información en toneladas. La carga Incluye el correo.No incluye carga en tránsito. </t>
    </r>
  </si>
  <si>
    <r>
      <t xml:space="preserve">Si desea conocer el TOTAL de la carga por aeropuertos, se debe consultar el </t>
    </r>
    <r>
      <rPr>
        <b/>
        <sz val="11"/>
        <rFont val="Century Gothic"/>
        <family val="2"/>
      </rPr>
      <t>BOLETIN DE TRAFICO DE AEROPUERTOS</t>
    </r>
  </si>
  <si>
    <t>Boletín Origen-Destino Octubre 2018</t>
  </si>
  <si>
    <t>Ene - Oct 2017</t>
  </si>
  <si>
    <t>Ene - Oct 2018</t>
  </si>
  <si>
    <t>Oct 2018 - Oct 2017</t>
  </si>
  <si>
    <t>Ene - Oct 2018 / Ene - Oct 2017</t>
  </si>
  <si>
    <t>Octubre 2018</t>
  </si>
  <si>
    <t>Octubre 2017</t>
  </si>
  <si>
    <t>Enero - Octubre 2018</t>
  </si>
  <si>
    <t>Enero - Octubre 2017</t>
  </si>
  <si>
    <t>Avianca</t>
  </si>
  <si>
    <t>Lan Colombia</t>
  </si>
  <si>
    <t>Viva Colombia</t>
  </si>
  <si>
    <t>Easy Fly</t>
  </si>
  <si>
    <t>Satena</t>
  </si>
  <si>
    <t>Copa Airlines Colombia</t>
  </si>
  <si>
    <t>Aer. Antioquia</t>
  </si>
  <si>
    <t>Searca</t>
  </si>
  <si>
    <t>Helicol</t>
  </si>
  <si>
    <t>Sarpa</t>
  </si>
  <si>
    <t>Transporte Aereo de Col.</t>
  </si>
  <si>
    <t>Aliansa</t>
  </si>
  <si>
    <t>Aeroejecutivos de Antioquia</t>
  </si>
  <si>
    <t>Aro</t>
  </si>
  <si>
    <t>Llanera De Aviacion</t>
  </si>
  <si>
    <t>Aerovanguardia</t>
  </si>
  <si>
    <t>Otras</t>
  </si>
  <si>
    <t>Aerosucre</t>
  </si>
  <si>
    <t>Aer Caribe</t>
  </si>
  <si>
    <t>LAS</t>
  </si>
  <si>
    <t>Tampa</t>
  </si>
  <si>
    <t>Laser Aereo</t>
  </si>
  <si>
    <t>Air Colombia</t>
  </si>
  <si>
    <t>Otros</t>
  </si>
  <si>
    <t>Aerogal</t>
  </si>
  <si>
    <t>American</t>
  </si>
  <si>
    <t>Aeromexico</t>
  </si>
  <si>
    <t>Jetblue</t>
  </si>
  <si>
    <t>Lan Peru</t>
  </si>
  <si>
    <t>Lan Airlines</t>
  </si>
  <si>
    <t>Iberia</t>
  </si>
  <si>
    <t>Spirit Airlines</t>
  </si>
  <si>
    <t>Interjet</t>
  </si>
  <si>
    <t>Oceanair</t>
  </si>
  <si>
    <t>United Airlines</t>
  </si>
  <si>
    <t>Copa</t>
  </si>
  <si>
    <t>Taca</t>
  </si>
  <si>
    <t>Lacsa</t>
  </si>
  <si>
    <t>Avior Airlines</t>
  </si>
  <si>
    <t>Taca International Airlines S.A</t>
  </si>
  <si>
    <t>Air Europa</t>
  </si>
  <si>
    <t>Air France</t>
  </si>
  <si>
    <t>TAM</t>
  </si>
  <si>
    <t>Lufthansa</t>
  </si>
  <si>
    <t>Delta</t>
  </si>
  <si>
    <t>KLM</t>
  </si>
  <si>
    <t>Tame</t>
  </si>
  <si>
    <t>Air Canada</t>
  </si>
  <si>
    <t>Aerol. Argentinas</t>
  </si>
  <si>
    <t>Turkish Airlines</t>
  </si>
  <si>
    <t>Air Panama</t>
  </si>
  <si>
    <t>UPS</t>
  </si>
  <si>
    <t>Atlas Air</t>
  </si>
  <si>
    <t>Sky Lease I.</t>
  </si>
  <si>
    <t>Linea A. Carguera de Col</t>
  </si>
  <si>
    <t>Airborne Express. Inc</t>
  </si>
  <si>
    <t>Martinair</t>
  </si>
  <si>
    <t>Ethipian Airlines</t>
  </si>
  <si>
    <t>Cargolux</t>
  </si>
  <si>
    <t>Fedex</t>
  </si>
  <si>
    <t>Vensecar C.A.</t>
  </si>
  <si>
    <t>Mas Air</t>
  </si>
  <si>
    <t>Absa</t>
  </si>
  <si>
    <t>Cargojet Airways</t>
  </si>
  <si>
    <t>Transcarga International Airways</t>
  </si>
  <si>
    <t>Amerijet</t>
  </si>
  <si>
    <t>BOG-MDE-BOG</t>
  </si>
  <si>
    <t>BOG-CTG-BOG</t>
  </si>
  <si>
    <t>BOG-CLO-BOG</t>
  </si>
  <si>
    <t>BOG-BAQ-BOG</t>
  </si>
  <si>
    <t>BOG-SMR-BOG</t>
  </si>
  <si>
    <t>BOG-BGA-BOG</t>
  </si>
  <si>
    <t>BOG-PEI-BOG</t>
  </si>
  <si>
    <t>CTG-MDE-CTG</t>
  </si>
  <si>
    <t>BOG-ADZ-BOG</t>
  </si>
  <si>
    <t>BOG-CUC-BOG</t>
  </si>
  <si>
    <t>BOG-MTR-BOG</t>
  </si>
  <si>
    <t>MDE-SMR-MDE</t>
  </si>
  <si>
    <t>CLO-MDE-CLO</t>
  </si>
  <si>
    <t>CLO-CTG-CLO</t>
  </si>
  <si>
    <t>BAQ-MDE-BAQ</t>
  </si>
  <si>
    <t>ADZ-MDE-ADZ</t>
  </si>
  <si>
    <t>ADZ-CLO-ADZ</t>
  </si>
  <si>
    <t>BOG-VUP-BOG</t>
  </si>
  <si>
    <t>BOG-EYP-BOG</t>
  </si>
  <si>
    <t>ADZ-CTG-ADZ</t>
  </si>
  <si>
    <t>EOH-UIB-EOH</t>
  </si>
  <si>
    <t>BOG-NVA-BOG</t>
  </si>
  <si>
    <t>BOG-AXM-BOG</t>
  </si>
  <si>
    <t>BOG-PSO-BOG</t>
  </si>
  <si>
    <t>CTG-PEI-CTG</t>
  </si>
  <si>
    <t>APO-EOH-APO</t>
  </si>
  <si>
    <t>CLO-BAQ-CLO</t>
  </si>
  <si>
    <t>BOG-LET-BOG</t>
  </si>
  <si>
    <t>MDE-MTR-MDE</t>
  </si>
  <si>
    <t>BOG-MZL-BOG</t>
  </si>
  <si>
    <t>BOG-RCH-BOG</t>
  </si>
  <si>
    <t>BOG-EOH-BOG</t>
  </si>
  <si>
    <t>BOG-EJA-BOG</t>
  </si>
  <si>
    <t>EOH-PEI-EOH</t>
  </si>
  <si>
    <t>EOH-MTR-EOH</t>
  </si>
  <si>
    <t>CLO-SMR-CLO</t>
  </si>
  <si>
    <t>BOG-AUC-BOG</t>
  </si>
  <si>
    <t>BOG-PPN-BOG</t>
  </si>
  <si>
    <t>BOG-CZU-BOG</t>
  </si>
  <si>
    <t>BOG-FLA-BOG</t>
  </si>
  <si>
    <t>MDE-BGA-MDE</t>
  </si>
  <si>
    <t>MDE-CUC-MDE</t>
  </si>
  <si>
    <t>CLO-BGA-CLO</t>
  </si>
  <si>
    <t>CLO-TCO-CLO</t>
  </si>
  <si>
    <t>BOG-UIB-BOG</t>
  </si>
  <si>
    <t>BOG-IBE-BOG</t>
  </si>
  <si>
    <t>CTG-BGA-CTG</t>
  </si>
  <si>
    <t>BOG-VVC-BOG</t>
  </si>
  <si>
    <t>CAQ-EOH-CAQ</t>
  </si>
  <si>
    <t>ADZ-BAQ-ADZ</t>
  </si>
  <si>
    <t>BGA-EOH-BGA</t>
  </si>
  <si>
    <t>EOH-BSC-EOH</t>
  </si>
  <si>
    <t>CUC-BGA-CUC</t>
  </si>
  <si>
    <t>OTRAS</t>
  </si>
  <si>
    <t>BOG-PCR-BOG</t>
  </si>
  <si>
    <t>BOG-IDA-BOG</t>
  </si>
  <si>
    <t>BOG-MVP-BOG</t>
  </si>
  <si>
    <t>MVP-SJE-MVP</t>
  </si>
  <si>
    <t>EYP-IDA-EYP</t>
  </si>
  <si>
    <t>EYP-PCR-EYP</t>
  </si>
  <si>
    <t>MFS-SJE-MFS</t>
  </si>
  <si>
    <t>VVC-BMG-VVC</t>
  </si>
  <si>
    <t>VVC-PCE-VVC</t>
  </si>
  <si>
    <t>ADZ-PEI-ADZ</t>
  </si>
  <si>
    <t>LPD-TAR-LPD</t>
  </si>
  <si>
    <t>IDA-BMG-IDA</t>
  </si>
  <si>
    <t>IDA-9DI-IDA</t>
  </si>
  <si>
    <t>VVC-MVP-VVC</t>
  </si>
  <si>
    <t>VVC-LMC-VVC</t>
  </si>
  <si>
    <t>UIB-BSC-UIB</t>
  </si>
  <si>
    <t>BOG-SJE-BOG</t>
  </si>
  <si>
    <t>PCE-CAO-PCE</t>
  </si>
  <si>
    <t>SJE-CRU-SJE</t>
  </si>
  <si>
    <t>SJE-ACR-SJE</t>
  </si>
  <si>
    <t>BOG-MIA-BOG</t>
  </si>
  <si>
    <t>MDE-MIA-MDE</t>
  </si>
  <si>
    <t>BOG-JFK-BOG</t>
  </si>
  <si>
    <t>BOG-FLL-BOG</t>
  </si>
  <si>
    <t>CLO-MIA-CLO</t>
  </si>
  <si>
    <t>BOG-MCO-BOG</t>
  </si>
  <si>
    <t>BOG-IAH-BOG</t>
  </si>
  <si>
    <t>MDE-FLL-MDE</t>
  </si>
  <si>
    <t>BOG-LAX-BOG</t>
  </si>
  <si>
    <t>CTG-MIA-CTG</t>
  </si>
  <si>
    <t>BAQ-MIA-BAQ</t>
  </si>
  <si>
    <t>CTG-FLL-CTG</t>
  </si>
  <si>
    <t>MDE-JFK-MDE</t>
  </si>
  <si>
    <t>BOG-ATL-BOG</t>
  </si>
  <si>
    <t>BOG-EWR-BOG</t>
  </si>
  <si>
    <t>BOG-YYZ-BOG</t>
  </si>
  <si>
    <t>BOG-IAD-BOG</t>
  </si>
  <si>
    <t>CTG-JFK-CTG</t>
  </si>
  <si>
    <t>BOG-DFW-BOG</t>
  </si>
  <si>
    <t>CLO-JFK-CLO</t>
  </si>
  <si>
    <t>BOG-BOS-BOG</t>
  </si>
  <si>
    <t>BOG-SJU-BOG</t>
  </si>
  <si>
    <t>PEI-JFK-PEI</t>
  </si>
  <si>
    <t>AXM-FLL-AXM</t>
  </si>
  <si>
    <t>MDE-MCO-MDE</t>
  </si>
  <si>
    <t>CTG-ATL-CTG</t>
  </si>
  <si>
    <t>BOG-LIM-BOG</t>
  </si>
  <si>
    <t>BOG-UIO-BOG</t>
  </si>
  <si>
    <t>BOG-SCL-BOG</t>
  </si>
  <si>
    <t>BOG-GRU-BOG</t>
  </si>
  <si>
    <t>BOG-GYE-BOG</t>
  </si>
  <si>
    <t>BOG-BUE-BOG</t>
  </si>
  <si>
    <t>BOG-CCS-BOG</t>
  </si>
  <si>
    <t>CTG-LIM-CTG</t>
  </si>
  <si>
    <t>MDE-LIM-MDE</t>
  </si>
  <si>
    <t>BOG-RIO-BOG</t>
  </si>
  <si>
    <t>BOG-CUZ-BOG</t>
  </si>
  <si>
    <t>CLO-GYE-CLO</t>
  </si>
  <si>
    <t>BOG-PMV-BOG</t>
  </si>
  <si>
    <t>MDE-CCS-MDE</t>
  </si>
  <si>
    <t>BOG-MVD-BOG</t>
  </si>
  <si>
    <t>BOG-LPB-BOG</t>
  </si>
  <si>
    <t>CLO-LIM-CLO</t>
  </si>
  <si>
    <t>CLO-ESM-CLO</t>
  </si>
  <si>
    <t>BOG-MAD-BOG</t>
  </si>
  <si>
    <t>CLO-MAD-CLO</t>
  </si>
  <si>
    <t>MDE-MAD-MDE</t>
  </si>
  <si>
    <t>BOG-BCN-BOG</t>
  </si>
  <si>
    <t>BOG-FRA-BOG</t>
  </si>
  <si>
    <t>BOG-LHR-BOG</t>
  </si>
  <si>
    <t>BOG-CDG-BOG</t>
  </si>
  <si>
    <t>BOG-AMS-BOG</t>
  </si>
  <si>
    <t>BOG-IST-BOG</t>
  </si>
  <si>
    <t>PEI-MAD-PEI</t>
  </si>
  <si>
    <t>BOG-MUC-BOG</t>
  </si>
  <si>
    <t>BAQ-MAD-BAQ</t>
  </si>
  <si>
    <t>CTG-MAD-CTG</t>
  </si>
  <si>
    <t>CLO-BCN-CLO</t>
  </si>
  <si>
    <t>BOG-MXP-BOG</t>
  </si>
  <si>
    <t>CTG-AMS-CTG</t>
  </si>
  <si>
    <t>BOG-LIS-BOG</t>
  </si>
  <si>
    <t>BOG-ALC-BOG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</si>
  <si>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</si>
  <si>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</si>
  <si>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</si>
  <si>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</si>
  <si>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</si>
  <si>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</si>
  <si>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</si>
  <si>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BOG-PUJ-BOG</t>
  </si>
  <si>
    <t>BAQ-PTY-BAQ</t>
  </si>
  <si>
    <t>BOG-BLB-BOG</t>
  </si>
  <si>
    <t>PEI-PTY-PEI</t>
  </si>
  <si>
    <t>MDE-MEX-MDE</t>
  </si>
  <si>
    <t>BOG-SAL-BOG</t>
  </si>
  <si>
    <t>MDE-BLB-MDE</t>
  </si>
  <si>
    <t>ADZ-PTY-ADZ</t>
  </si>
  <si>
    <t>BOG-GUA-BOG</t>
  </si>
  <si>
    <t>BOG-SDQ-BOG</t>
  </si>
  <si>
    <t>CTG-BLB-CTG</t>
  </si>
  <si>
    <t>CLO-BLB-CLO</t>
  </si>
  <si>
    <t>MDE-CUN-MDE</t>
  </si>
  <si>
    <t>BGA-PTY-BGA</t>
  </si>
  <si>
    <t>MDE-PAC-MDE</t>
  </si>
  <si>
    <t>BOG-GDL-BOG</t>
  </si>
  <si>
    <t>BOG-AUA-BOG</t>
  </si>
  <si>
    <t>BOG-CUR-BOG</t>
  </si>
  <si>
    <t>BOG-HAV-BOG</t>
  </si>
  <si>
    <t>MDE-AUA-MDE</t>
  </si>
  <si>
    <t>ESTADOS UNIDOS</t>
  </si>
  <si>
    <t>CANADA</t>
  </si>
  <si>
    <t>PUERTO RICO</t>
  </si>
  <si>
    <t>PERU</t>
  </si>
  <si>
    <t>ECUADOR</t>
  </si>
  <si>
    <t>BRASIL</t>
  </si>
  <si>
    <t>CHILE</t>
  </si>
  <si>
    <t>ARGENTINA</t>
  </si>
  <si>
    <t>VENEZUELA</t>
  </si>
  <si>
    <t>URUGUAY</t>
  </si>
  <si>
    <t>BOLIVIA</t>
  </si>
  <si>
    <t>PARAGUAY</t>
  </si>
  <si>
    <t>ESPAÑA</t>
  </si>
  <si>
    <t>INGLATERRA</t>
  </si>
  <si>
    <t>ALEMANIA</t>
  </si>
  <si>
    <t>FRANCIA</t>
  </si>
  <si>
    <t>ITALIA</t>
  </si>
  <si>
    <t>HOLANDA</t>
  </si>
  <si>
    <t>TURQUIA</t>
  </si>
  <si>
    <t>SUIZA</t>
  </si>
  <si>
    <t>PORTUGAL</t>
  </si>
  <si>
    <t>BELGICA</t>
  </si>
  <si>
    <t>AUSTRIA</t>
  </si>
  <si>
    <t>NUEVA ZELANDA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</si>
  <si>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</si>
  <si>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</si>
  <si>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</si>
  <si>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</si>
  <si>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</si>
  <si>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</si>
  <si>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</si>
  <si>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</si>
  <si>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</si>
  <si>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</si>
  <si>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BOG-MEM-BOG</t>
  </si>
  <si>
    <t>BOG-CPQ-BOG</t>
  </si>
  <si>
    <t>BOG-ASU-BOG</t>
  </si>
  <si>
    <t>BOG-LUX-BOG</t>
  </si>
  <si>
    <t>BOG-STN-BOG</t>
  </si>
  <si>
    <t>LUXEMBURGO</t>
  </si>
  <si>
    <t>BOGOTA</t>
  </si>
  <si>
    <t>BOGOTA - ELDORADO</t>
  </si>
  <si>
    <t>RIONEGRO - ANTIOQUIA</t>
  </si>
  <si>
    <t>RIONEGRO - JOSE M. CORDOVA</t>
  </si>
  <si>
    <t>CARTAGENA</t>
  </si>
  <si>
    <t>CARTAGENA - RAFAEL NUQEZ</t>
  </si>
  <si>
    <t>CALI</t>
  </si>
  <si>
    <t>CALI - ALFONSO BONILLA ARAGON</t>
  </si>
  <si>
    <t>BARRANQUILLA</t>
  </si>
  <si>
    <t>BARRANQUILLA-E. CORTISSOZ</t>
  </si>
  <si>
    <t>SANTA MARTA</t>
  </si>
  <si>
    <t>SANTA MARTA - SIMON BOLIVAR</t>
  </si>
  <si>
    <t>SAN ANDRES - ISLA</t>
  </si>
  <si>
    <t>SAN ANDRES-GUSTAVO ROJAS PINILLA</t>
  </si>
  <si>
    <t>BUCARAMANGA</t>
  </si>
  <si>
    <t>BUCARAMANGA - PALONEGRO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</si>
  <si>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</si>
  <si>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</si>
  <si>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</si>
  <si>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</si>
  <si>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</si>
  <si>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</si>
  <si>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</si>
  <si>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</si>
  <si>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QUIBDO</t>
  </si>
  <si>
    <t>QUIBDO - EL CARAÑO</t>
  </si>
  <si>
    <t>VALLEDUPAR</t>
  </si>
  <si>
    <t>VALLEDUPAR-ALFONSO LOPEZ P.</t>
  </si>
  <si>
    <t>EL YOPAL</t>
  </si>
  <si>
    <t>PASTO</t>
  </si>
  <si>
    <t>PASTO - ANTONIO NARIQO</t>
  </si>
  <si>
    <t>ARMENIA</t>
  </si>
  <si>
    <t>ARMENIA - EL EDEN</t>
  </si>
  <si>
    <t>NEIVA</t>
  </si>
  <si>
    <t>NEIVA - BENITO SALAS</t>
  </si>
  <si>
    <t>LETICIA</t>
  </si>
  <si>
    <t>LETICIA-ALFREDO VASQUEZ COBO</t>
  </si>
  <si>
    <t>CAREPA</t>
  </si>
  <si>
    <t>ANTONIO ROLDAN BETANCOURT</t>
  </si>
  <si>
    <t>MANIZALES</t>
  </si>
  <si>
    <t>MANIZALES - LA NUBIA</t>
  </si>
  <si>
    <t>VILLAVICENCIO</t>
  </si>
  <si>
    <t>VANGUARDIA</t>
  </si>
  <si>
    <t>RIOHACHA</t>
  </si>
  <si>
    <t>RIOHACHA-ALMIRANTE PADILLA</t>
  </si>
  <si>
    <t>ARAUCA - MUNICIPIO</t>
  </si>
  <si>
    <t>ARAUCA - SANTIAGO PEREZ QUIROZ</t>
  </si>
  <si>
    <t>BARRANCABERMEJA</t>
  </si>
  <si>
    <t>BARRANCABERMEJA-YARIGUIES</t>
  </si>
  <si>
    <t>TUMACO</t>
  </si>
  <si>
    <t>TUMACO - LA FLORIDA</t>
  </si>
  <si>
    <t>COROZAL</t>
  </si>
  <si>
    <t>COROZAL - LAS BRUJAS</t>
  </si>
  <si>
    <t>IBAGUE</t>
  </si>
  <si>
    <t>IBAGUE - PERALES</t>
  </si>
  <si>
    <t>FLORENCIA</t>
  </si>
  <si>
    <t>GUSTAVO ARTUNDUAGA PAREDES</t>
  </si>
  <si>
    <t>POPAYAN</t>
  </si>
  <si>
    <t>POPAYAN - GMOLEON VALENCIA</t>
  </si>
  <si>
    <t>PUERTO ASIS</t>
  </si>
  <si>
    <t>PUERTO ASIS - 3 DE MAYO</t>
  </si>
  <si>
    <t>PUERTO GAITAN</t>
  </si>
  <si>
    <t>MORELIA</t>
  </si>
  <si>
    <t>LA MACARENA</t>
  </si>
  <si>
    <t>LA MACARENA - META</t>
  </si>
  <si>
    <t>BAHIA SOLANO</t>
  </si>
  <si>
    <t>BAHIA SOLANO - JOSE C. MUTIS</t>
  </si>
  <si>
    <t>CAUCASIA</t>
  </si>
  <si>
    <t>CAUCASIA- JUAN H. WHITE</t>
  </si>
  <si>
    <t>PUERTO INIRIDA</t>
  </si>
  <si>
    <t>PUERTO INIRIDA - CESAR GAVIRIA TRUJ</t>
  </si>
  <si>
    <t>PUERTO CARRENO</t>
  </si>
  <si>
    <t>CARREÑO-GERMAN OLANO</t>
  </si>
  <si>
    <t>MITU</t>
  </si>
  <si>
    <t>MAICAO</t>
  </si>
  <si>
    <t>JORGE ISAACS (ANTES LA MINA)</t>
  </si>
  <si>
    <t>NUQUI</t>
  </si>
  <si>
    <t>NUQUI - REYES MURILLO</t>
  </si>
  <si>
    <t>VILLA GARZON</t>
  </si>
  <si>
    <t>GUAPI</t>
  </si>
  <si>
    <t>GUAPI - JUAN CASIANO</t>
  </si>
  <si>
    <t>PROVIDENCIA</t>
  </si>
  <si>
    <t>PROVIDENCIA- EL EMBRUJO</t>
  </si>
  <si>
    <t>SAN JOSE DEL GUAVIARE</t>
  </si>
  <si>
    <t>PITALITO</t>
  </si>
  <si>
    <t>PITALITO -CONTADOR</t>
  </si>
  <si>
    <t>ALDANA</t>
  </si>
  <si>
    <t>IPIALES - SAN LUIS</t>
  </si>
  <si>
    <t>SARAVENA</t>
  </si>
  <si>
    <t>SARAVENA-COLONIZADORES</t>
  </si>
  <si>
    <t>URIBIA</t>
  </si>
  <si>
    <t>PUERTO BOLIVAR - PORTETE</t>
  </si>
  <si>
    <t>PUERTO LEGUIZAMO</t>
  </si>
  <si>
    <t>BUENAVENTURA</t>
  </si>
  <si>
    <t>BUENAVENTURA - GERARDO TOBAR LOPEZ</t>
  </si>
  <si>
    <t>LOMA DE CHIRIGUANA</t>
  </si>
  <si>
    <t>CALENTURITAS</t>
  </si>
  <si>
    <t>TIMBIQUI</t>
  </si>
  <si>
    <t>CUMARIBO</t>
  </si>
  <si>
    <t>EL BAGRE</t>
  </si>
  <si>
    <t>TOLU</t>
  </si>
  <si>
    <t>GUAINIA (BARRANCO MINAS)</t>
  </si>
  <si>
    <t>BARRANCO MINAS</t>
  </si>
  <si>
    <t>MIRAFLORES - GUAVIARE</t>
  </si>
  <si>
    <t>MIRAFLORES</t>
  </si>
  <si>
    <t>TARAIRA</t>
  </si>
  <si>
    <t>LA PEDRERA</t>
  </si>
  <si>
    <t>SAN FELIPE</t>
  </si>
  <si>
    <t>ARARACUARA</t>
  </si>
  <si>
    <t>SANTA RITA - VICHADA</t>
  </si>
  <si>
    <t>CENTRO ADM. "MARANDUA"</t>
  </si>
  <si>
    <t>LA CHORRERA</t>
  </si>
  <si>
    <t>LA CHORRERA - VIRGILIO BARCO VARGAS</t>
  </si>
  <si>
    <t>CARURU</t>
  </si>
  <si>
    <t>SOLANO</t>
  </si>
  <si>
    <r>
      <t xml:space="preserve">Este boletín no incluye la operación de vuelos de carga internacional de </t>
    </r>
    <r>
      <rPr>
        <b/>
        <sz val="12"/>
        <color indexed="56"/>
        <rFont val="Century Gothic"/>
        <family val="2"/>
      </rPr>
      <t>ETIHAD AIRWAYS</t>
    </r>
    <r>
      <rPr>
        <sz val="12"/>
        <color indexed="56"/>
        <rFont val="Century Gothic"/>
        <family val="2"/>
      </rPr>
      <t>, empresa que no reportó la información estadística y realizó 16 vuelos chárter durante octubre de 2018.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</si>
</sst>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12"/>
      <color indexed="56"/>
      <name val="Century Gothic"/>
      <family val="2"/>
    </font>
    <font>
      <sz val="13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sz val="11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9"/>
      <name val="Arial"/>
      <family val="2"/>
    </font>
    <font>
      <u val="single"/>
      <sz val="13"/>
      <color indexed="12"/>
      <name val="Calibri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2"/>
      <color indexed="12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u val="single"/>
      <sz val="14"/>
      <color theme="0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thin"/>
      <right style="medium"/>
      <top style="thick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double"/>
      <right style="thin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42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right" indent="1"/>
      <protection/>
    </xf>
    <xf numFmtId="2" fontId="6" fillId="0" borderId="13" xfId="61" applyNumberFormat="1" applyFont="1" applyFill="1" applyBorder="1" applyAlignment="1" applyProtection="1">
      <alignment horizontal="right" indent="1"/>
      <protection/>
    </xf>
    <xf numFmtId="37" fontId="5" fillId="0" borderId="10" xfId="61" applyFont="1" applyFill="1" applyBorder="1" applyAlignment="1" applyProtection="1">
      <alignment horizontal="left"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2" fontId="6" fillId="0" borderId="15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Protection="1">
      <alignment/>
      <protection/>
    </xf>
    <xf numFmtId="2" fontId="6" fillId="0" borderId="16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6" xfId="61" applyFont="1" applyFill="1" applyBorder="1" applyAlignment="1" applyProtection="1">
      <alignment horizontal="left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9" xfId="61" applyNumberFormat="1" applyFont="1" applyFill="1" applyBorder="1" applyAlignment="1" applyProtection="1">
      <alignment horizontal="right" indent="1"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Protection="1">
      <alignment/>
      <protection/>
    </xf>
    <xf numFmtId="2" fontId="6" fillId="0" borderId="20" xfId="61" applyNumberFormat="1" applyFont="1" applyFill="1" applyBorder="1" applyProtection="1">
      <alignment/>
      <protection/>
    </xf>
    <xf numFmtId="37" fontId="3" fillId="0" borderId="17" xfId="61" applyFont="1" applyFill="1" applyBorder="1">
      <alignment/>
      <protection/>
    </xf>
    <xf numFmtId="37" fontId="8" fillId="0" borderId="2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6" xfId="61" applyFont="1" applyFill="1" applyBorder="1" applyAlignment="1" applyProtection="1">
      <alignment horizontal="left"/>
      <protection/>
    </xf>
    <xf numFmtId="37" fontId="3" fillId="0" borderId="21" xfId="61" applyFont="1" applyFill="1" applyBorder="1" applyProtection="1">
      <alignment/>
      <protection/>
    </xf>
    <xf numFmtId="37" fontId="3" fillId="0" borderId="22" xfId="61" applyFont="1" applyFill="1" applyBorder="1" applyProtection="1">
      <alignment/>
      <protection/>
    </xf>
    <xf numFmtId="37" fontId="3" fillId="0" borderId="23" xfId="61" applyFont="1" applyFill="1" applyBorder="1" applyAlignment="1" applyProtection="1">
      <alignment horizontal="right"/>
      <protection/>
    </xf>
    <xf numFmtId="37" fontId="3" fillId="0" borderId="24" xfId="61" applyFont="1" applyFill="1" applyBorder="1" applyAlignment="1" applyProtection="1">
      <alignment horizontal="right"/>
      <protection/>
    </xf>
    <xf numFmtId="37" fontId="5" fillId="0" borderId="21" xfId="61" applyFont="1" applyFill="1" applyBorder="1" applyAlignment="1" applyProtection="1">
      <alignment horizontal="left"/>
      <protection/>
    </xf>
    <xf numFmtId="37" fontId="7" fillId="0" borderId="24" xfId="61" applyFont="1" applyFill="1" applyBorder="1" applyAlignment="1" applyProtection="1">
      <alignment horizontal="left"/>
      <protection/>
    </xf>
    <xf numFmtId="3" fontId="3" fillId="0" borderId="18" xfId="61" applyNumberFormat="1" applyFont="1" applyFill="1" applyBorder="1" applyAlignment="1">
      <alignment horizontal="right"/>
      <protection/>
    </xf>
    <xf numFmtId="3" fontId="3" fillId="0" borderId="19" xfId="61" applyNumberFormat="1" applyFont="1" applyFill="1" applyBorder="1" applyAlignment="1">
      <alignment horizontal="right"/>
      <protection/>
    </xf>
    <xf numFmtId="3" fontId="3" fillId="0" borderId="20" xfId="61" applyNumberFormat="1" applyFont="1" applyFill="1" applyBorder="1" applyAlignment="1">
      <alignment horizontal="right"/>
      <protection/>
    </xf>
    <xf numFmtId="3" fontId="3" fillId="0" borderId="25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3" fillId="0" borderId="14" xfId="61" applyNumberFormat="1" applyFont="1" applyFill="1" applyBorder="1" applyAlignment="1">
      <alignment horizontal="right"/>
      <protection/>
    </xf>
    <xf numFmtId="3" fontId="3" fillId="0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7" fontId="11" fillId="0" borderId="24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Protection="1">
      <alignment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3" fillId="0" borderId="16" xfId="6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>
      <alignment/>
      <protection/>
    </xf>
    <xf numFmtId="3" fontId="3" fillId="0" borderId="14" xfId="61" applyNumberFormat="1" applyFont="1" applyFill="1" applyBorder="1">
      <alignment/>
      <protection/>
    </xf>
    <xf numFmtId="3" fontId="3" fillId="0" borderId="23" xfId="61" applyNumberFormat="1" applyFont="1" applyFill="1" applyBorder="1">
      <alignment/>
      <protection/>
    </xf>
    <xf numFmtId="3" fontId="3" fillId="0" borderId="24" xfId="61" applyNumberFormat="1" applyFont="1" applyFill="1" applyBorder="1" applyAlignment="1">
      <alignment horizontal="right"/>
      <protection/>
    </xf>
    <xf numFmtId="37" fontId="6" fillId="0" borderId="24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37" fontId="3" fillId="0" borderId="24" xfId="61" applyFont="1" applyFill="1" applyBorder="1" applyProtection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2" fontId="23" fillId="34" borderId="26" xfId="64" applyNumberFormat="1" applyFont="1" applyFill="1" applyBorder="1">
      <alignment/>
      <protection/>
    </xf>
    <xf numFmtId="3" fontId="23" fillId="34" borderId="27" xfId="64" applyNumberFormat="1" applyFont="1" applyFill="1" applyBorder="1">
      <alignment/>
      <protection/>
    </xf>
    <xf numFmtId="3" fontId="23" fillId="34" borderId="28" xfId="64" applyNumberFormat="1" applyFont="1" applyFill="1" applyBorder="1">
      <alignment/>
      <protection/>
    </xf>
    <xf numFmtId="10" fontId="23" fillId="34" borderId="29" xfId="64" applyNumberFormat="1" applyFont="1" applyFill="1" applyBorder="1">
      <alignment/>
      <protection/>
    </xf>
    <xf numFmtId="3" fontId="23" fillId="34" borderId="30" xfId="64" applyNumberFormat="1" applyFont="1" applyFill="1" applyBorder="1">
      <alignment/>
      <protection/>
    </xf>
    <xf numFmtId="3" fontId="23" fillId="34" borderId="31" xfId="64" applyNumberFormat="1" applyFont="1" applyFill="1" applyBorder="1">
      <alignment/>
      <protection/>
    </xf>
    <xf numFmtId="0" fontId="23" fillId="34" borderId="2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32" xfId="64" applyNumberFormat="1" applyFont="1" applyFill="1" applyBorder="1" applyAlignment="1">
      <alignment horizontal="center" vertical="center" wrapText="1"/>
      <protection/>
    </xf>
    <xf numFmtId="49" fontId="5" fillId="35" borderId="21" xfId="64" applyNumberFormat="1" applyFont="1" applyFill="1" applyBorder="1" applyAlignment="1">
      <alignment horizontal="center" vertical="center" wrapText="1"/>
      <protection/>
    </xf>
    <xf numFmtId="49" fontId="5" fillId="35" borderId="33" xfId="64" applyNumberFormat="1" applyFont="1" applyFill="1" applyBorder="1" applyAlignment="1">
      <alignment horizontal="center" vertical="center" wrapText="1"/>
      <protection/>
    </xf>
    <xf numFmtId="49" fontId="5" fillId="35" borderId="3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4" fillId="0" borderId="0" xfId="58" applyFont="1" applyFill="1" applyAlignment="1">
      <alignment vertical="center"/>
      <protection/>
    </xf>
    <xf numFmtId="10" fontId="24" fillId="34" borderId="35" xfId="58" applyNumberFormat="1" applyFont="1" applyFill="1" applyBorder="1" applyAlignment="1">
      <alignment horizontal="right" vertical="center"/>
      <protection/>
    </xf>
    <xf numFmtId="3" fontId="24" fillId="34" borderId="36" xfId="58" applyNumberFormat="1" applyFont="1" applyFill="1" applyBorder="1" applyAlignment="1">
      <alignment vertical="center"/>
      <protection/>
    </xf>
    <xf numFmtId="3" fontId="24" fillId="34" borderId="37" xfId="58" applyNumberFormat="1" applyFont="1" applyFill="1" applyBorder="1" applyAlignment="1">
      <alignment vertical="center"/>
      <protection/>
    </xf>
    <xf numFmtId="3" fontId="24" fillId="34" borderId="38" xfId="58" applyNumberFormat="1" applyFont="1" applyFill="1" applyBorder="1" applyAlignment="1">
      <alignment vertical="center"/>
      <protection/>
    </xf>
    <xf numFmtId="3" fontId="24" fillId="34" borderId="39" xfId="58" applyNumberFormat="1" applyFont="1" applyFill="1" applyBorder="1" applyAlignment="1">
      <alignment vertical="center"/>
      <protection/>
    </xf>
    <xf numFmtId="181" fontId="24" fillId="34" borderId="40" xfId="58" applyNumberFormat="1" applyFont="1" applyFill="1" applyBorder="1" applyAlignment="1">
      <alignment vertical="center"/>
      <protection/>
    </xf>
    <xf numFmtId="3" fontId="24" fillId="34" borderId="41" xfId="58" applyNumberFormat="1" applyFont="1" applyFill="1" applyBorder="1" applyAlignment="1">
      <alignment vertical="center"/>
      <protection/>
    </xf>
    <xf numFmtId="10" fontId="24" fillId="34" borderId="40" xfId="58" applyNumberFormat="1" applyFont="1" applyFill="1" applyBorder="1" applyAlignment="1">
      <alignment horizontal="right" vertical="center"/>
      <protection/>
    </xf>
    <xf numFmtId="3" fontId="24" fillId="34" borderId="42" xfId="58" applyNumberFormat="1" applyFont="1" applyFill="1" applyBorder="1" applyAlignment="1">
      <alignment vertical="center"/>
      <protection/>
    </xf>
    <xf numFmtId="0" fontId="24" fillId="34" borderId="43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44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46" xfId="58" applyNumberFormat="1" applyFont="1" applyFill="1" applyBorder="1" applyAlignment="1">
      <alignment horizontal="center" vertical="center" wrapText="1"/>
      <protection/>
    </xf>
    <xf numFmtId="49" fontId="13" fillId="35" borderId="47" xfId="58" applyNumberFormat="1" applyFont="1" applyFill="1" applyBorder="1" applyAlignment="1">
      <alignment horizontal="center" vertical="center" wrapText="1"/>
      <protection/>
    </xf>
    <xf numFmtId="1" fontId="25" fillId="0" borderId="0" xfId="58" applyNumberFormat="1" applyFont="1" applyFill="1" applyAlignment="1">
      <alignment horizontal="center" vertical="center" wrapText="1"/>
      <protection/>
    </xf>
    <xf numFmtId="0" fontId="27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6" borderId="48" xfId="58" applyNumberFormat="1" applyFont="1" applyFill="1" applyBorder="1" applyAlignment="1">
      <alignment horizontal="right"/>
      <protection/>
    </xf>
    <xf numFmtId="3" fontId="12" fillId="36" borderId="49" xfId="58" applyNumberFormat="1" applyFont="1" applyFill="1" applyBorder="1">
      <alignment/>
      <protection/>
    </xf>
    <xf numFmtId="3" fontId="12" fillId="36" borderId="50" xfId="58" applyNumberFormat="1" applyFont="1" applyFill="1" applyBorder="1">
      <alignment/>
      <protection/>
    </xf>
    <xf numFmtId="3" fontId="12" fillId="36" borderId="51" xfId="58" applyNumberFormat="1" applyFont="1" applyFill="1" applyBorder="1">
      <alignment/>
      <protection/>
    </xf>
    <xf numFmtId="10" fontId="12" fillId="36" borderId="52" xfId="58" applyNumberFormat="1" applyFont="1" applyFill="1" applyBorder="1">
      <alignment/>
      <protection/>
    </xf>
    <xf numFmtId="10" fontId="12" fillId="36" borderId="52" xfId="58" applyNumberFormat="1" applyFont="1" applyFill="1" applyBorder="1" applyAlignment="1">
      <alignment horizontal="right"/>
      <protection/>
    </xf>
    <xf numFmtId="0" fontId="12" fillId="36" borderId="53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6" borderId="54" xfId="58" applyNumberFormat="1" applyFont="1" applyFill="1" applyBorder="1" applyAlignment="1">
      <alignment horizontal="right" vertical="center"/>
      <protection/>
    </xf>
    <xf numFmtId="3" fontId="12" fillId="36" borderId="55" xfId="58" applyNumberFormat="1" applyFont="1" applyFill="1" applyBorder="1" applyAlignment="1">
      <alignment vertical="center"/>
      <protection/>
    </xf>
    <xf numFmtId="3" fontId="12" fillId="36" borderId="56" xfId="58" applyNumberFormat="1" applyFont="1" applyFill="1" applyBorder="1" applyAlignment="1">
      <alignment vertical="center"/>
      <protection/>
    </xf>
    <xf numFmtId="3" fontId="12" fillId="36" borderId="57" xfId="58" applyNumberFormat="1" applyFont="1" applyFill="1" applyBorder="1" applyAlignment="1">
      <alignment vertical="center"/>
      <protection/>
    </xf>
    <xf numFmtId="10" fontId="12" fillId="36" borderId="58" xfId="58" applyNumberFormat="1" applyFont="1" applyFill="1" applyBorder="1" applyAlignment="1">
      <alignment vertical="center"/>
      <protection/>
    </xf>
    <xf numFmtId="10" fontId="12" fillId="36" borderId="58" xfId="58" applyNumberFormat="1" applyFont="1" applyFill="1" applyBorder="1" applyAlignment="1">
      <alignment horizontal="right" vertical="center"/>
      <protection/>
    </xf>
    <xf numFmtId="0" fontId="12" fillId="36" borderId="59" xfId="58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44" xfId="58" applyNumberFormat="1" applyFont="1" applyFill="1" applyBorder="1" applyAlignment="1">
      <alignment horizontal="center" vertical="center" wrapText="1"/>
      <protection/>
    </xf>
    <xf numFmtId="49" fontId="12" fillId="35" borderId="45" xfId="58" applyNumberFormat="1" applyFont="1" applyFill="1" applyBorder="1" applyAlignment="1">
      <alignment horizontal="center" vertical="center" wrapText="1"/>
      <protection/>
    </xf>
    <xf numFmtId="49" fontId="12" fillId="35" borderId="46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6" borderId="48" xfId="58" applyNumberFormat="1" applyFont="1" applyFill="1" applyBorder="1" applyAlignment="1">
      <alignment horizontal="right"/>
      <protection/>
    </xf>
    <xf numFmtId="3" fontId="6" fillId="36" borderId="60" xfId="58" applyNumberFormat="1" applyFont="1" applyFill="1" applyBorder="1">
      <alignment/>
      <protection/>
    </xf>
    <xf numFmtId="3" fontId="6" fillId="36" borderId="61" xfId="58" applyNumberFormat="1" applyFont="1" applyFill="1" applyBorder="1">
      <alignment/>
      <protection/>
    </xf>
    <xf numFmtId="3" fontId="6" fillId="36" borderId="49" xfId="58" applyNumberFormat="1" applyFont="1" applyFill="1" applyBorder="1">
      <alignment/>
      <protection/>
    </xf>
    <xf numFmtId="3" fontId="6" fillId="36" borderId="50" xfId="58" applyNumberFormat="1" applyFont="1" applyFill="1" applyBorder="1">
      <alignment/>
      <protection/>
    </xf>
    <xf numFmtId="3" fontId="6" fillId="36" borderId="51" xfId="58" applyNumberFormat="1" applyFont="1" applyFill="1" applyBorder="1">
      <alignment/>
      <protection/>
    </xf>
    <xf numFmtId="10" fontId="6" fillId="36" borderId="52" xfId="58" applyNumberFormat="1" applyFont="1" applyFill="1" applyBorder="1">
      <alignment/>
      <protection/>
    </xf>
    <xf numFmtId="10" fontId="6" fillId="36" borderId="52" xfId="58" applyNumberFormat="1" applyFont="1" applyFill="1" applyBorder="1" applyAlignment="1">
      <alignment horizontal="right"/>
      <protection/>
    </xf>
    <xf numFmtId="0" fontId="6" fillId="36" borderId="53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6" borderId="54" xfId="58" applyNumberFormat="1" applyFont="1" applyFill="1" applyBorder="1" applyAlignment="1">
      <alignment horizontal="right"/>
      <protection/>
    </xf>
    <xf numFmtId="3" fontId="6" fillId="36" borderId="62" xfId="58" applyNumberFormat="1" applyFont="1" applyFill="1" applyBorder="1">
      <alignment/>
      <protection/>
    </xf>
    <xf numFmtId="3" fontId="6" fillId="36" borderId="63" xfId="58" applyNumberFormat="1" applyFont="1" applyFill="1" applyBorder="1">
      <alignment/>
      <protection/>
    </xf>
    <xf numFmtId="3" fontId="6" fillId="36" borderId="55" xfId="58" applyNumberFormat="1" applyFont="1" applyFill="1" applyBorder="1">
      <alignment/>
      <protection/>
    </xf>
    <xf numFmtId="3" fontId="6" fillId="36" borderId="56" xfId="58" applyNumberFormat="1" applyFont="1" applyFill="1" applyBorder="1">
      <alignment/>
      <protection/>
    </xf>
    <xf numFmtId="3" fontId="6" fillId="36" borderId="57" xfId="58" applyNumberFormat="1" applyFont="1" applyFill="1" applyBorder="1">
      <alignment/>
      <protection/>
    </xf>
    <xf numFmtId="10" fontId="6" fillId="36" borderId="58" xfId="58" applyNumberFormat="1" applyFont="1" applyFill="1" applyBorder="1">
      <alignment/>
      <protection/>
    </xf>
    <xf numFmtId="10" fontId="6" fillId="36" borderId="58" xfId="58" applyNumberFormat="1" applyFont="1" applyFill="1" applyBorder="1" applyAlignment="1">
      <alignment horizontal="right"/>
      <protection/>
    </xf>
    <xf numFmtId="0" fontId="6" fillId="36" borderId="59" xfId="58" applyFont="1" applyFill="1" applyBorder="1">
      <alignment/>
      <protection/>
    </xf>
    <xf numFmtId="3" fontId="12" fillId="36" borderId="63" xfId="58" applyNumberFormat="1" applyFont="1" applyFill="1" applyBorder="1" applyAlignment="1">
      <alignment vertical="center"/>
      <protection/>
    </xf>
    <xf numFmtId="10" fontId="12" fillId="36" borderId="64" xfId="58" applyNumberFormat="1" applyFont="1" applyFill="1" applyBorder="1" applyAlignment="1">
      <alignment horizontal="right" vertical="center"/>
      <protection/>
    </xf>
    <xf numFmtId="3" fontId="12" fillId="36" borderId="65" xfId="58" applyNumberFormat="1" applyFont="1" applyFill="1" applyBorder="1" applyAlignment="1">
      <alignment vertical="center"/>
      <protection/>
    </xf>
    <xf numFmtId="3" fontId="12" fillId="36" borderId="66" xfId="58" applyNumberFormat="1" applyFont="1" applyFill="1" applyBorder="1" applyAlignment="1">
      <alignment vertical="center"/>
      <protection/>
    </xf>
    <xf numFmtId="3" fontId="12" fillId="36" borderId="67" xfId="58" applyNumberFormat="1" applyFont="1" applyFill="1" applyBorder="1" applyAlignment="1">
      <alignment vertical="center"/>
      <protection/>
    </xf>
    <xf numFmtId="10" fontId="12" fillId="36" borderId="68" xfId="58" applyNumberFormat="1" applyFont="1" applyFill="1" applyBorder="1" applyAlignment="1">
      <alignment vertical="center"/>
      <protection/>
    </xf>
    <xf numFmtId="10" fontId="12" fillId="36" borderId="68" xfId="58" applyNumberFormat="1" applyFont="1" applyFill="1" applyBorder="1" applyAlignment="1">
      <alignment horizontal="right" vertical="center"/>
      <protection/>
    </xf>
    <xf numFmtId="0" fontId="12" fillId="36" borderId="69" xfId="58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6" borderId="48" xfId="58" applyNumberFormat="1" applyFont="1" applyFill="1" applyBorder="1" applyAlignment="1">
      <alignment horizontal="right" vertical="center"/>
      <protection/>
    </xf>
    <xf numFmtId="3" fontId="12" fillId="36" borderId="49" xfId="58" applyNumberFormat="1" applyFont="1" applyFill="1" applyBorder="1" applyAlignment="1">
      <alignment vertical="center"/>
      <protection/>
    </xf>
    <xf numFmtId="3" fontId="12" fillId="36" borderId="50" xfId="58" applyNumberFormat="1" applyFont="1" applyFill="1" applyBorder="1" applyAlignment="1">
      <alignment vertical="center"/>
      <protection/>
    </xf>
    <xf numFmtId="3" fontId="12" fillId="36" borderId="51" xfId="58" applyNumberFormat="1" applyFont="1" applyFill="1" applyBorder="1" applyAlignment="1">
      <alignment vertical="center"/>
      <protection/>
    </xf>
    <xf numFmtId="10" fontId="12" fillId="36" borderId="52" xfId="58" applyNumberFormat="1" applyFont="1" applyFill="1" applyBorder="1" applyAlignment="1">
      <alignment vertical="center"/>
      <protection/>
    </xf>
    <xf numFmtId="0" fontId="12" fillId="36" borderId="53" xfId="58" applyFont="1" applyFill="1" applyBorder="1" applyAlignment="1">
      <alignment vertical="center"/>
      <protection/>
    </xf>
    <xf numFmtId="0" fontId="31" fillId="0" borderId="0" xfId="57" applyFont="1" applyFill="1">
      <alignment/>
      <protection/>
    </xf>
    <xf numFmtId="0" fontId="32" fillId="0" borderId="0" xfId="57" applyFont="1" applyFill="1">
      <alignment/>
      <protection/>
    </xf>
    <xf numFmtId="17" fontId="32" fillId="0" borderId="0" xfId="57" applyNumberFormat="1" applyFont="1" applyFill="1">
      <alignment/>
      <protection/>
    </xf>
    <xf numFmtId="0" fontId="35" fillId="34" borderId="70" xfId="57" applyFont="1" applyFill="1" applyBorder="1">
      <alignment/>
      <protection/>
    </xf>
    <xf numFmtId="0" fontId="36" fillId="34" borderId="71" xfId="46" applyFont="1" applyFill="1" applyBorder="1" applyAlignment="1" applyProtection="1">
      <alignment horizontal="left" indent="1"/>
      <protection/>
    </xf>
    <xf numFmtId="0" fontId="35" fillId="34" borderId="72" xfId="57" applyFont="1" applyFill="1" applyBorder="1">
      <alignment/>
      <protection/>
    </xf>
    <xf numFmtId="0" fontId="36" fillId="34" borderId="73" xfId="46" applyFont="1" applyFill="1" applyBorder="1" applyAlignment="1" applyProtection="1">
      <alignment horizontal="left" indent="1"/>
      <protection/>
    </xf>
    <xf numFmtId="0" fontId="36" fillId="34" borderId="64" xfId="46" applyFont="1" applyFill="1" applyBorder="1" applyAlignment="1" applyProtection="1">
      <alignment horizontal="left" indent="1"/>
      <protection/>
    </xf>
    <xf numFmtId="0" fontId="111" fillId="7" borderId="74" xfId="60" applyFont="1" applyFill="1" applyBorder="1">
      <alignment/>
      <protection/>
    </xf>
    <xf numFmtId="0" fontId="111" fillId="7" borderId="0" xfId="60" applyFont="1" applyFill="1">
      <alignment/>
      <protection/>
    </xf>
    <xf numFmtId="0" fontId="112" fillId="7" borderId="75" xfId="60" applyFont="1" applyFill="1" applyBorder="1" applyAlignment="1">
      <alignment/>
      <protection/>
    </xf>
    <xf numFmtId="0" fontId="113" fillId="7" borderId="76" xfId="60" applyFont="1" applyFill="1" applyBorder="1" applyAlignment="1">
      <alignment/>
      <protection/>
    </xf>
    <xf numFmtId="0" fontId="114" fillId="7" borderId="75" xfId="60" applyFont="1" applyFill="1" applyBorder="1" applyAlignment="1">
      <alignment/>
      <protection/>
    </xf>
    <xf numFmtId="0" fontId="115" fillId="7" borderId="76" xfId="60" applyFont="1" applyFill="1" applyBorder="1" applyAlignment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>
      <alignment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37" fontId="3" fillId="0" borderId="16" xfId="61" applyFont="1" applyFill="1" applyBorder="1" applyProtection="1">
      <alignment/>
      <protection/>
    </xf>
    <xf numFmtId="0" fontId="24" fillId="34" borderId="37" xfId="58" applyNumberFormat="1" applyFont="1" applyFill="1" applyBorder="1" applyAlignment="1">
      <alignment vertical="center"/>
      <protection/>
    </xf>
    <xf numFmtId="0" fontId="3" fillId="3" borderId="0" xfId="58" applyFont="1" applyFill="1">
      <alignment/>
      <protection/>
    </xf>
    <xf numFmtId="49" fontId="13" fillId="35" borderId="77" xfId="58" applyNumberFormat="1" applyFont="1" applyFill="1" applyBorder="1" applyAlignment="1">
      <alignment horizontal="center" vertical="center" wrapText="1"/>
      <protection/>
    </xf>
    <xf numFmtId="37" fontId="120" fillId="7" borderId="0" xfId="62" applyFont="1" applyFill="1" applyAlignment="1">
      <alignment horizontal="left" indent="1"/>
      <protection/>
    </xf>
    <xf numFmtId="37" fontId="121" fillId="7" borderId="0" xfId="62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57" applyFont="1" applyFill="1">
      <alignment/>
      <protection/>
    </xf>
    <xf numFmtId="0" fontId="126" fillId="0" borderId="0" xfId="46" applyFont="1" applyFill="1" applyAlignment="1" applyProtection="1">
      <alignment/>
      <protection/>
    </xf>
    <xf numFmtId="37" fontId="38" fillId="0" borderId="0" xfId="61" applyFont="1">
      <alignment/>
      <protection/>
    </xf>
    <xf numFmtId="10" fontId="14" fillId="36" borderId="54" xfId="58" applyNumberFormat="1" applyFont="1" applyFill="1" applyBorder="1" applyAlignment="1">
      <alignment horizontal="right"/>
      <protection/>
    </xf>
    <xf numFmtId="0" fontId="127" fillId="33" borderId="0" xfId="0" applyFont="1" applyFill="1" applyAlignment="1">
      <alignment vertical="center"/>
    </xf>
    <xf numFmtId="37" fontId="128" fillId="0" borderId="0" xfId="61" applyFont="1">
      <alignment/>
      <protection/>
    </xf>
    <xf numFmtId="10" fontId="12" fillId="36" borderId="56" xfId="58" applyNumberFormat="1" applyFont="1" applyFill="1" applyBorder="1" applyAlignment="1">
      <alignment horizontal="right" vertical="center"/>
      <protection/>
    </xf>
    <xf numFmtId="10" fontId="12" fillId="36" borderId="50" xfId="58" applyNumberFormat="1" applyFont="1" applyFill="1" applyBorder="1" applyAlignment="1">
      <alignment horizontal="right" vertical="center"/>
      <protection/>
    </xf>
    <xf numFmtId="3" fontId="12" fillId="36" borderId="78" xfId="58" applyNumberFormat="1" applyFont="1" applyFill="1" applyBorder="1" applyAlignment="1">
      <alignment vertical="center"/>
      <protection/>
    </xf>
    <xf numFmtId="3" fontId="12" fillId="36" borderId="79" xfId="58" applyNumberFormat="1" applyFont="1" applyFill="1" applyBorder="1" applyAlignment="1">
      <alignment vertical="center"/>
      <protection/>
    </xf>
    <xf numFmtId="37" fontId="129" fillId="0" borderId="0" xfId="61" applyFont="1">
      <alignment/>
      <protection/>
    </xf>
    <xf numFmtId="37" fontId="3" fillId="0" borderId="80" xfId="61" applyFont="1" applyFill="1" applyBorder="1" applyProtection="1">
      <alignment/>
      <protection/>
    </xf>
    <xf numFmtId="37" fontId="3" fillId="0" borderId="81" xfId="61" applyFont="1" applyFill="1" applyBorder="1" applyProtection="1">
      <alignment/>
      <protection/>
    </xf>
    <xf numFmtId="3" fontId="3" fillId="0" borderId="80" xfId="61" applyNumberFormat="1" applyFont="1" applyFill="1" applyBorder="1" applyAlignment="1">
      <alignment horizontal="right"/>
      <protection/>
    </xf>
    <xf numFmtId="3" fontId="3" fillId="0" borderId="82" xfId="61" applyNumberFormat="1" applyFont="1" applyFill="1" applyBorder="1" applyAlignment="1">
      <alignment horizontal="right"/>
      <protection/>
    </xf>
    <xf numFmtId="2" fontId="6" fillId="0" borderId="82" xfId="61" applyNumberFormat="1" applyFont="1" applyFill="1" applyBorder="1" applyAlignment="1" applyProtection="1">
      <alignment horizontal="right" indent="1"/>
      <protection/>
    </xf>
    <xf numFmtId="2" fontId="6" fillId="0" borderId="80" xfId="61" applyNumberFormat="1" applyFont="1" applyFill="1" applyBorder="1" applyAlignment="1" applyProtection="1">
      <alignment horizontal="right" indent="1"/>
      <protection/>
    </xf>
    <xf numFmtId="2" fontId="6" fillId="0" borderId="83" xfId="61" applyNumberFormat="1" applyFont="1" applyFill="1" applyBorder="1" applyAlignment="1" applyProtection="1">
      <alignment horizontal="center"/>
      <protection/>
    </xf>
    <xf numFmtId="37" fontId="130" fillId="0" borderId="0" xfId="61" applyFont="1">
      <alignment/>
      <protection/>
    </xf>
    <xf numFmtId="10" fontId="12" fillId="36" borderId="56" xfId="58" applyNumberFormat="1" applyFont="1" applyFill="1" applyBorder="1" applyAlignment="1">
      <alignment vertical="center"/>
      <protection/>
    </xf>
    <xf numFmtId="10" fontId="12" fillId="36" borderId="50" xfId="58" applyNumberFormat="1" applyFont="1" applyFill="1" applyBorder="1" applyAlignment="1">
      <alignment vertical="center"/>
      <protection/>
    </xf>
    <xf numFmtId="37" fontId="9" fillId="0" borderId="13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3" fontId="3" fillId="0" borderId="84" xfId="61" applyNumberFormat="1" applyFont="1" applyFill="1" applyBorder="1" applyAlignment="1">
      <alignment horizontal="right"/>
      <protection/>
    </xf>
    <xf numFmtId="3" fontId="3" fillId="0" borderId="85" xfId="61" applyNumberFormat="1" applyFont="1" applyFill="1" applyBorder="1">
      <alignment/>
      <protection/>
    </xf>
    <xf numFmtId="3" fontId="3" fillId="0" borderId="85" xfId="61" applyNumberFormat="1" applyFont="1" applyFill="1" applyBorder="1" applyAlignment="1">
      <alignment horizontal="right"/>
      <protection/>
    </xf>
    <xf numFmtId="37" fontId="3" fillId="0" borderId="86" xfId="61" applyFont="1" applyFill="1" applyBorder="1" applyProtection="1">
      <alignment/>
      <protection/>
    </xf>
    <xf numFmtId="37" fontId="3" fillId="0" borderId="84" xfId="61" applyFont="1" applyFill="1" applyBorder="1" applyAlignment="1" applyProtection="1">
      <alignment horizontal="right"/>
      <protection/>
    </xf>
    <xf numFmtId="37" fontId="3" fillId="0" borderId="85" xfId="61" applyFont="1" applyFill="1" applyBorder="1" applyAlignment="1" applyProtection="1">
      <alignment horizontal="right"/>
      <protection/>
    </xf>
    <xf numFmtId="37" fontId="3" fillId="0" borderId="87" xfId="61" applyFont="1" applyFill="1" applyBorder="1" applyProtection="1">
      <alignment/>
      <protection/>
    </xf>
    <xf numFmtId="37" fontId="3" fillId="0" borderId="84" xfId="61" applyFont="1" applyFill="1" applyBorder="1" applyProtection="1">
      <alignment/>
      <protection/>
    </xf>
    <xf numFmtId="37" fontId="3" fillId="0" borderId="71" xfId="61" applyFont="1" applyFill="1" applyBorder="1" applyProtection="1">
      <alignment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14" xfId="67" applyNumberFormat="1" applyFont="1" applyFill="1" applyBorder="1" applyAlignment="1" applyProtection="1">
      <alignment horizontal="center"/>
      <protection/>
    </xf>
    <xf numFmtId="2" fontId="6" fillId="0" borderId="14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0" borderId="15" xfId="67" applyNumberFormat="1" applyFont="1" applyFill="1" applyBorder="1" applyAlignment="1" applyProtection="1">
      <alignment horizontal="center"/>
      <protection/>
    </xf>
    <xf numFmtId="2" fontId="6" fillId="0" borderId="80" xfId="67" applyNumberFormat="1" applyFont="1" applyFill="1" applyBorder="1" applyAlignment="1" applyProtection="1">
      <alignment horizontal="center"/>
      <protection/>
    </xf>
    <xf numFmtId="1" fontId="14" fillId="0" borderId="0" xfId="65" applyNumberFormat="1" applyFont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37" fontId="29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2" fillId="0" borderId="0" xfId="61" applyFont="1" applyFill="1" applyBorder="1" applyAlignment="1" applyProtection="1">
      <alignment horizontal="left"/>
      <protection/>
    </xf>
    <xf numFmtId="37" fontId="131" fillId="0" borderId="21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 vertical="center"/>
      <protection/>
    </xf>
    <xf numFmtId="37" fontId="133" fillId="0" borderId="16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3" fillId="0" borderId="88" xfId="58" applyFont="1" applyFill="1" applyBorder="1">
      <alignment/>
      <protection/>
    </xf>
    <xf numFmtId="3" fontId="3" fillId="0" borderId="89" xfId="58" applyNumberFormat="1" applyFont="1" applyFill="1" applyBorder="1">
      <alignment/>
      <protection/>
    </xf>
    <xf numFmtId="3" fontId="3" fillId="0" borderId="90" xfId="58" applyNumberFormat="1" applyFont="1" applyFill="1" applyBorder="1">
      <alignment/>
      <protection/>
    </xf>
    <xf numFmtId="3" fontId="3" fillId="0" borderId="91" xfId="58" applyNumberFormat="1" applyFont="1" applyFill="1" applyBorder="1">
      <alignment/>
      <protection/>
    </xf>
    <xf numFmtId="10" fontId="3" fillId="0" borderId="92" xfId="58" applyNumberFormat="1" applyFont="1" applyFill="1" applyBorder="1">
      <alignment/>
      <protection/>
    </xf>
    <xf numFmtId="10" fontId="3" fillId="0" borderId="92" xfId="58" applyNumberFormat="1" applyFont="1" applyFill="1" applyBorder="1" applyAlignment="1">
      <alignment horizontal="right"/>
      <protection/>
    </xf>
    <xf numFmtId="10" fontId="3" fillId="0" borderId="93" xfId="58" applyNumberFormat="1" applyFont="1" applyFill="1" applyBorder="1" applyAlignment="1">
      <alignment horizontal="right"/>
      <protection/>
    </xf>
    <xf numFmtId="0" fontId="3" fillId="0" borderId="94" xfId="58" applyFont="1" applyFill="1" applyBorder="1">
      <alignment/>
      <protection/>
    </xf>
    <xf numFmtId="3" fontId="3" fillId="0" borderId="95" xfId="58" applyNumberFormat="1" applyFont="1" applyFill="1" applyBorder="1">
      <alignment/>
      <protection/>
    </xf>
    <xf numFmtId="3" fontId="3" fillId="0" borderId="96" xfId="58" applyNumberFormat="1" applyFont="1" applyFill="1" applyBorder="1">
      <alignment/>
      <protection/>
    </xf>
    <xf numFmtId="3" fontId="3" fillId="0" borderId="97" xfId="58" applyNumberFormat="1" applyFont="1" applyFill="1" applyBorder="1">
      <alignment/>
      <protection/>
    </xf>
    <xf numFmtId="10" fontId="3" fillId="0" borderId="98" xfId="58" applyNumberFormat="1" applyFont="1" applyFill="1" applyBorder="1">
      <alignment/>
      <protection/>
    </xf>
    <xf numFmtId="10" fontId="3" fillId="0" borderId="98" xfId="58" applyNumberFormat="1" applyFont="1" applyFill="1" applyBorder="1" applyAlignment="1">
      <alignment horizontal="right"/>
      <protection/>
    </xf>
    <xf numFmtId="10" fontId="3" fillId="0" borderId="99" xfId="58" applyNumberFormat="1" applyFont="1" applyFill="1" applyBorder="1" applyAlignment="1">
      <alignment horizontal="right"/>
      <protection/>
    </xf>
    <xf numFmtId="0" fontId="3" fillId="0" borderId="100" xfId="58" applyFont="1" applyFill="1" applyBorder="1">
      <alignment/>
      <protection/>
    </xf>
    <xf numFmtId="3" fontId="3" fillId="0" borderId="101" xfId="58" applyNumberFormat="1" applyFont="1" applyFill="1" applyBorder="1">
      <alignment/>
      <protection/>
    </xf>
    <xf numFmtId="3" fontId="3" fillId="0" borderId="102" xfId="58" applyNumberFormat="1" applyFont="1" applyFill="1" applyBorder="1">
      <alignment/>
      <protection/>
    </xf>
    <xf numFmtId="3" fontId="3" fillId="0" borderId="103" xfId="58" applyNumberFormat="1" applyFont="1" applyFill="1" applyBorder="1">
      <alignment/>
      <protection/>
    </xf>
    <xf numFmtId="10" fontId="3" fillId="0" borderId="104" xfId="58" applyNumberFormat="1" applyFont="1" applyFill="1" applyBorder="1">
      <alignment/>
      <protection/>
    </xf>
    <xf numFmtId="10" fontId="3" fillId="0" borderId="104" xfId="58" applyNumberFormat="1" applyFont="1" applyFill="1" applyBorder="1" applyAlignment="1">
      <alignment horizontal="right"/>
      <protection/>
    </xf>
    <xf numFmtId="10" fontId="3" fillId="0" borderId="105" xfId="58" applyNumberFormat="1" applyFont="1" applyFill="1" applyBorder="1" applyAlignment="1">
      <alignment horizontal="right"/>
      <protection/>
    </xf>
    <xf numFmtId="3" fontId="3" fillId="0" borderId="106" xfId="58" applyNumberFormat="1" applyFont="1" applyFill="1" applyBorder="1">
      <alignment/>
      <protection/>
    </xf>
    <xf numFmtId="3" fontId="3" fillId="0" borderId="107" xfId="58" applyNumberFormat="1" applyFont="1" applyFill="1" applyBorder="1">
      <alignment/>
      <protection/>
    </xf>
    <xf numFmtId="3" fontId="3" fillId="0" borderId="108" xfId="58" applyNumberFormat="1" applyFont="1" applyFill="1" applyBorder="1">
      <alignment/>
      <protection/>
    </xf>
    <xf numFmtId="3" fontId="3" fillId="0" borderId="109" xfId="58" applyNumberFormat="1" applyFont="1" applyFill="1" applyBorder="1">
      <alignment/>
      <protection/>
    </xf>
    <xf numFmtId="3" fontId="3" fillId="0" borderId="110" xfId="58" applyNumberFormat="1" applyFont="1" applyFill="1" applyBorder="1">
      <alignment/>
      <protection/>
    </xf>
    <xf numFmtId="10" fontId="6" fillId="0" borderId="92" xfId="58" applyNumberFormat="1" applyFont="1" applyFill="1" applyBorder="1" applyAlignment="1">
      <alignment horizontal="right"/>
      <protection/>
    </xf>
    <xf numFmtId="3" fontId="3" fillId="0" borderId="111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6" fillId="0" borderId="98" xfId="58" applyNumberFormat="1" applyFont="1" applyFill="1" applyBorder="1" applyAlignment="1">
      <alignment horizontal="right"/>
      <protection/>
    </xf>
    <xf numFmtId="3" fontId="3" fillId="0" borderId="113" xfId="58" applyNumberFormat="1" applyFont="1" applyFill="1" applyBorder="1">
      <alignment/>
      <protection/>
    </xf>
    <xf numFmtId="3" fontId="3" fillId="0" borderId="114" xfId="58" applyNumberFormat="1" applyFont="1" applyFill="1" applyBorder="1">
      <alignment/>
      <protection/>
    </xf>
    <xf numFmtId="10" fontId="6" fillId="0" borderId="104" xfId="58" applyNumberFormat="1" applyFont="1" applyFill="1" applyBorder="1" applyAlignment="1">
      <alignment horizontal="right"/>
      <protection/>
    </xf>
    <xf numFmtId="10" fontId="3" fillId="0" borderId="90" xfId="58" applyNumberFormat="1" applyFont="1" applyFill="1" applyBorder="1" applyAlignment="1">
      <alignment horizontal="right"/>
      <protection/>
    </xf>
    <xf numFmtId="3" fontId="3" fillId="0" borderId="115" xfId="58" applyNumberFormat="1" applyFont="1" applyFill="1" applyBorder="1">
      <alignment/>
      <protection/>
    </xf>
    <xf numFmtId="10" fontId="3" fillId="0" borderId="90" xfId="58" applyNumberFormat="1" applyFont="1" applyFill="1" applyBorder="1">
      <alignment/>
      <protection/>
    </xf>
    <xf numFmtId="10" fontId="3" fillId="0" borderId="96" xfId="58" applyNumberFormat="1" applyFont="1" applyFill="1" applyBorder="1" applyAlignment="1">
      <alignment horizontal="right"/>
      <protection/>
    </xf>
    <xf numFmtId="3" fontId="3" fillId="0" borderId="116" xfId="58" applyNumberFormat="1" applyFont="1" applyFill="1" applyBorder="1">
      <alignment/>
      <protection/>
    </xf>
    <xf numFmtId="10" fontId="3" fillId="0" borderId="96" xfId="58" applyNumberFormat="1" applyFont="1" applyFill="1" applyBorder="1">
      <alignment/>
      <protection/>
    </xf>
    <xf numFmtId="10" fontId="3" fillId="0" borderId="102" xfId="58" applyNumberFormat="1" applyFont="1" applyFill="1" applyBorder="1" applyAlignment="1">
      <alignment horizontal="right"/>
      <protection/>
    </xf>
    <xf numFmtId="3" fontId="3" fillId="0" borderId="117" xfId="58" applyNumberFormat="1" applyFont="1" applyFill="1" applyBorder="1">
      <alignment/>
      <protection/>
    </xf>
    <xf numFmtId="10" fontId="3" fillId="0" borderId="102" xfId="58" applyNumberFormat="1" applyFont="1" applyFill="1" applyBorder="1">
      <alignment/>
      <protection/>
    </xf>
    <xf numFmtId="3" fontId="6" fillId="0" borderId="95" xfId="58" applyNumberFormat="1" applyFont="1" applyFill="1" applyBorder="1">
      <alignment/>
      <protection/>
    </xf>
    <xf numFmtId="3" fontId="6" fillId="0" borderId="96" xfId="58" applyNumberFormat="1" applyFont="1" applyFill="1" applyBorder="1">
      <alignment/>
      <protection/>
    </xf>
    <xf numFmtId="3" fontId="6" fillId="0" borderId="97" xfId="58" applyNumberFormat="1" applyFont="1" applyFill="1" applyBorder="1">
      <alignment/>
      <protection/>
    </xf>
    <xf numFmtId="3" fontId="12" fillId="0" borderId="118" xfId="58" applyNumberFormat="1" applyFont="1" applyFill="1" applyBorder="1">
      <alignment/>
      <protection/>
    </xf>
    <xf numFmtId="10" fontId="6" fillId="0" borderId="119" xfId="58" applyNumberFormat="1" applyFont="1" applyFill="1" applyBorder="1">
      <alignment/>
      <protection/>
    </xf>
    <xf numFmtId="3" fontId="6" fillId="0" borderId="112" xfId="58" applyNumberFormat="1" applyFont="1" applyFill="1" applyBorder="1">
      <alignment/>
      <protection/>
    </xf>
    <xf numFmtId="10" fontId="6" fillId="0" borderId="119" xfId="58" applyNumberFormat="1" applyFont="1" applyFill="1" applyBorder="1" applyAlignment="1">
      <alignment horizontal="right"/>
      <protection/>
    </xf>
    <xf numFmtId="10" fontId="6" fillId="0" borderId="120" xfId="58" applyNumberFormat="1" applyFont="1" applyFill="1" applyBorder="1" applyAlignment="1">
      <alignment horizontal="right"/>
      <protection/>
    </xf>
    <xf numFmtId="0" fontId="6" fillId="0" borderId="121" xfId="58" applyFont="1" applyFill="1" applyBorder="1">
      <alignment/>
      <protection/>
    </xf>
    <xf numFmtId="0" fontId="6" fillId="0" borderId="122" xfId="58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6" fillId="0" borderId="124" xfId="58" applyNumberFormat="1" applyFont="1" applyFill="1" applyBorder="1">
      <alignment/>
      <protection/>
    </xf>
    <xf numFmtId="3" fontId="6" fillId="0" borderId="125" xfId="58" applyNumberFormat="1" applyFont="1" applyFill="1" applyBorder="1">
      <alignment/>
      <protection/>
    </xf>
    <xf numFmtId="3" fontId="12" fillId="0" borderId="126" xfId="58" applyNumberFormat="1" applyFont="1" applyFill="1" applyBorder="1">
      <alignment/>
      <protection/>
    </xf>
    <xf numFmtId="10" fontId="6" fillId="0" borderId="127" xfId="58" applyNumberFormat="1" applyFont="1" applyFill="1" applyBorder="1">
      <alignment/>
      <protection/>
    </xf>
    <xf numFmtId="3" fontId="6" fillId="0" borderId="128" xfId="58" applyNumberFormat="1" applyFont="1" applyFill="1" applyBorder="1">
      <alignment/>
      <protection/>
    </xf>
    <xf numFmtId="10" fontId="6" fillId="0" borderId="127" xfId="58" applyNumberFormat="1" applyFont="1" applyFill="1" applyBorder="1" applyAlignment="1">
      <alignment horizontal="right"/>
      <protection/>
    </xf>
    <xf numFmtId="10" fontId="6" fillId="0" borderId="129" xfId="58" applyNumberFormat="1" applyFont="1" applyFill="1" applyBorder="1" applyAlignment="1">
      <alignment horizontal="right"/>
      <protection/>
    </xf>
    <xf numFmtId="0" fontId="6" fillId="0" borderId="130" xfId="58" applyFont="1" applyFill="1" applyBorder="1">
      <alignment/>
      <protection/>
    </xf>
    <xf numFmtId="0" fontId="6" fillId="0" borderId="131" xfId="58" applyFont="1" applyFill="1" applyBorder="1">
      <alignment/>
      <protection/>
    </xf>
    <xf numFmtId="3" fontId="6" fillId="0" borderId="132" xfId="58" applyNumberFormat="1" applyFont="1" applyFill="1" applyBorder="1">
      <alignment/>
      <protection/>
    </xf>
    <xf numFmtId="3" fontId="6" fillId="0" borderId="133" xfId="58" applyNumberFormat="1" applyFont="1" applyFill="1" applyBorder="1">
      <alignment/>
      <protection/>
    </xf>
    <xf numFmtId="3" fontId="6" fillId="0" borderId="134" xfId="58" applyNumberFormat="1" applyFont="1" applyFill="1" applyBorder="1">
      <alignment/>
      <protection/>
    </xf>
    <xf numFmtId="3" fontId="12" fillId="0" borderId="135" xfId="58" applyNumberFormat="1" applyFont="1" applyFill="1" applyBorder="1">
      <alignment/>
      <protection/>
    </xf>
    <xf numFmtId="10" fontId="6" fillId="0" borderId="136" xfId="58" applyNumberFormat="1" applyFont="1" applyFill="1" applyBorder="1">
      <alignment/>
      <protection/>
    </xf>
    <xf numFmtId="3" fontId="6" fillId="0" borderId="137" xfId="58" applyNumberFormat="1" applyFont="1" applyFill="1" applyBorder="1">
      <alignment/>
      <protection/>
    </xf>
    <xf numFmtId="10" fontId="6" fillId="0" borderId="136" xfId="58" applyNumberFormat="1" applyFont="1" applyFill="1" applyBorder="1" applyAlignment="1">
      <alignment horizontal="right"/>
      <protection/>
    </xf>
    <xf numFmtId="10" fontId="6" fillId="0" borderId="138" xfId="58" applyNumberFormat="1" applyFont="1" applyFill="1" applyBorder="1" applyAlignment="1">
      <alignment horizontal="right"/>
      <protection/>
    </xf>
    <xf numFmtId="0" fontId="6" fillId="0" borderId="139" xfId="58" applyFont="1" applyFill="1" applyBorder="1">
      <alignment/>
      <protection/>
    </xf>
    <xf numFmtId="0" fontId="6" fillId="0" borderId="140" xfId="58" applyFont="1" applyFill="1" applyBorder="1">
      <alignment/>
      <protection/>
    </xf>
    <xf numFmtId="3" fontId="6" fillId="0" borderId="141" xfId="58" applyNumberFormat="1" applyFont="1" applyFill="1" applyBorder="1">
      <alignment/>
      <protection/>
    </xf>
    <xf numFmtId="3" fontId="6" fillId="0" borderId="142" xfId="58" applyNumberFormat="1" applyFont="1" applyFill="1" applyBorder="1">
      <alignment/>
      <protection/>
    </xf>
    <xf numFmtId="3" fontId="6" fillId="0" borderId="143" xfId="58" applyNumberFormat="1" applyFont="1" applyFill="1" applyBorder="1">
      <alignment/>
      <protection/>
    </xf>
    <xf numFmtId="3" fontId="12" fillId="0" borderId="144" xfId="58" applyNumberFormat="1" applyFont="1" applyFill="1" applyBorder="1">
      <alignment/>
      <protection/>
    </xf>
    <xf numFmtId="10" fontId="6" fillId="0" borderId="145" xfId="58" applyNumberFormat="1" applyFont="1" applyFill="1" applyBorder="1">
      <alignment/>
      <protection/>
    </xf>
    <xf numFmtId="3" fontId="6" fillId="0" borderId="146" xfId="58" applyNumberFormat="1" applyFont="1" applyFill="1" applyBorder="1">
      <alignment/>
      <protection/>
    </xf>
    <xf numFmtId="10" fontId="6" fillId="0" borderId="145" xfId="58" applyNumberFormat="1" applyFont="1" applyFill="1" applyBorder="1" applyAlignment="1">
      <alignment horizontal="right"/>
      <protection/>
    </xf>
    <xf numFmtId="10" fontId="6" fillId="0" borderId="147" xfId="58" applyNumberFormat="1" applyFont="1" applyFill="1" applyBorder="1" applyAlignment="1">
      <alignment horizontal="right"/>
      <protection/>
    </xf>
    <xf numFmtId="0" fontId="6" fillId="0" borderId="148" xfId="58" applyFont="1" applyFill="1" applyBorder="1">
      <alignment/>
      <protection/>
    </xf>
    <xf numFmtId="0" fontId="6" fillId="0" borderId="149" xfId="58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6" fillId="0" borderId="152" xfId="58" applyNumberFormat="1" applyFont="1" applyFill="1" applyBorder="1">
      <alignment/>
      <protection/>
    </xf>
    <xf numFmtId="3" fontId="12" fillId="0" borderId="153" xfId="58" applyNumberFormat="1" applyFont="1" applyFill="1" applyBorder="1">
      <alignment/>
      <protection/>
    </xf>
    <xf numFmtId="10" fontId="6" fillId="0" borderId="154" xfId="58" applyNumberFormat="1" applyFont="1" applyFill="1" applyBorder="1">
      <alignment/>
      <protection/>
    </xf>
    <xf numFmtId="3" fontId="6" fillId="0" borderId="155" xfId="58" applyNumberFormat="1" applyFont="1" applyFill="1" applyBorder="1">
      <alignment/>
      <protection/>
    </xf>
    <xf numFmtId="10" fontId="6" fillId="0" borderId="154" xfId="58" applyNumberFormat="1" applyFont="1" applyFill="1" applyBorder="1" applyAlignment="1">
      <alignment horizontal="right"/>
      <protection/>
    </xf>
    <xf numFmtId="10" fontId="6" fillId="0" borderId="156" xfId="58" applyNumberFormat="1" applyFont="1" applyFill="1" applyBorder="1" applyAlignment="1">
      <alignment horizontal="right"/>
      <protection/>
    </xf>
    <xf numFmtId="0" fontId="6" fillId="0" borderId="94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0" fontId="6" fillId="0" borderId="158" xfId="58" applyFont="1" applyFill="1" applyBorder="1">
      <alignment/>
      <protection/>
    </xf>
    <xf numFmtId="0" fontId="6" fillId="0" borderId="159" xfId="58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6" fillId="0" borderId="161" xfId="58" applyNumberFormat="1" applyFont="1" applyFill="1" applyBorder="1">
      <alignment/>
      <protection/>
    </xf>
    <xf numFmtId="3" fontId="6" fillId="0" borderId="162" xfId="58" applyNumberFormat="1" applyFont="1" applyFill="1" applyBorder="1">
      <alignment/>
      <protection/>
    </xf>
    <xf numFmtId="3" fontId="12" fillId="0" borderId="163" xfId="58" applyNumberFormat="1" applyFont="1" applyFill="1" applyBorder="1">
      <alignment/>
      <protection/>
    </xf>
    <xf numFmtId="10" fontId="6" fillId="0" borderId="164" xfId="58" applyNumberFormat="1" applyFont="1" applyFill="1" applyBorder="1">
      <alignment/>
      <protection/>
    </xf>
    <xf numFmtId="3" fontId="6" fillId="0" borderId="165" xfId="58" applyNumberFormat="1" applyFont="1" applyFill="1" applyBorder="1">
      <alignment/>
      <protection/>
    </xf>
    <xf numFmtId="10" fontId="6" fillId="0" borderId="164" xfId="58" applyNumberFormat="1" applyFont="1" applyFill="1" applyBorder="1" applyAlignment="1">
      <alignment horizontal="right"/>
      <protection/>
    </xf>
    <xf numFmtId="10" fontId="6" fillId="0" borderId="166" xfId="58" applyNumberFormat="1" applyFont="1" applyFill="1" applyBorder="1" applyAlignment="1">
      <alignment horizontal="right"/>
      <protection/>
    </xf>
    <xf numFmtId="0" fontId="3" fillId="0" borderId="167" xfId="64" applyNumberFormat="1" applyFont="1" applyBorder="1" quotePrefix="1">
      <alignment/>
      <protection/>
    </xf>
    <xf numFmtId="3" fontId="3" fillId="0" borderId="150" xfId="64" applyNumberFormat="1" applyFont="1" applyBorder="1">
      <alignment/>
      <protection/>
    </xf>
    <xf numFmtId="3" fontId="3" fillId="0" borderId="168" xfId="64" applyNumberFormat="1" applyFont="1" applyBorder="1">
      <alignment/>
      <protection/>
    </xf>
    <xf numFmtId="10" fontId="3" fillId="0" borderId="151" xfId="64" applyNumberFormat="1" applyFont="1" applyBorder="1">
      <alignment/>
      <protection/>
    </xf>
    <xf numFmtId="2" fontId="3" fillId="0" borderId="169" xfId="64" applyNumberFormat="1" applyFont="1" applyBorder="1" applyAlignment="1">
      <alignment horizontal="right"/>
      <protection/>
    </xf>
    <xf numFmtId="2" fontId="3" fillId="0" borderId="170" xfId="64" applyNumberFormat="1" applyFont="1" applyBorder="1">
      <alignment/>
      <protection/>
    </xf>
    <xf numFmtId="0" fontId="3" fillId="0" borderId="171" xfId="64" applyNumberFormat="1" applyFont="1" applyBorder="1" quotePrefix="1">
      <alignment/>
      <protection/>
    </xf>
    <xf numFmtId="3" fontId="3" fillId="0" borderId="95" xfId="64" applyNumberFormat="1" applyFont="1" applyBorder="1">
      <alignment/>
      <protection/>
    </xf>
    <xf numFmtId="3" fontId="3" fillId="0" borderId="107" xfId="64" applyNumberFormat="1" applyFont="1" applyBorder="1">
      <alignment/>
      <protection/>
    </xf>
    <xf numFmtId="10" fontId="3" fillId="0" borderId="96" xfId="64" applyNumberFormat="1" applyFont="1" applyBorder="1">
      <alignment/>
      <protection/>
    </xf>
    <xf numFmtId="2" fontId="3" fillId="0" borderId="98" xfId="64" applyNumberFormat="1" applyFont="1" applyBorder="1" applyAlignment="1">
      <alignment horizontal="right"/>
      <protection/>
    </xf>
    <xf numFmtId="2" fontId="3" fillId="0" borderId="99" xfId="64" applyNumberFormat="1" applyFont="1" applyBorder="1">
      <alignment/>
      <protection/>
    </xf>
    <xf numFmtId="0" fontId="3" fillId="0" borderId="172" xfId="64" applyNumberFormat="1" applyFont="1" applyBorder="1" quotePrefix="1">
      <alignment/>
      <protection/>
    </xf>
    <xf numFmtId="3" fontId="3" fillId="0" borderId="160" xfId="64" applyNumberFormat="1" applyFont="1" applyBorder="1">
      <alignment/>
      <protection/>
    </xf>
    <xf numFmtId="3" fontId="3" fillId="0" borderId="173" xfId="64" applyNumberFormat="1" applyFont="1" applyBorder="1">
      <alignment/>
      <protection/>
    </xf>
    <xf numFmtId="10" fontId="3" fillId="0" borderId="161" xfId="64" applyNumberFormat="1" applyFont="1" applyBorder="1">
      <alignment/>
      <protection/>
    </xf>
    <xf numFmtId="2" fontId="3" fillId="0" borderId="174" xfId="64" applyNumberFormat="1" applyFont="1" applyBorder="1" applyAlignment="1">
      <alignment horizontal="right"/>
      <protection/>
    </xf>
    <xf numFmtId="2" fontId="3" fillId="0" borderId="175" xfId="64" applyNumberFormat="1" applyFont="1" applyBorder="1">
      <alignment/>
      <protection/>
    </xf>
    <xf numFmtId="0" fontId="3" fillId="0" borderId="148" xfId="65" applyNumberFormat="1" applyFont="1" applyBorder="1">
      <alignment/>
      <protection/>
    </xf>
    <xf numFmtId="3" fontId="3" fillId="0" borderId="155" xfId="65" applyNumberFormat="1" applyFont="1" applyBorder="1">
      <alignment/>
      <protection/>
    </xf>
    <xf numFmtId="3" fontId="3" fillId="0" borderId="168" xfId="65" applyNumberFormat="1" applyFont="1" applyBorder="1">
      <alignment/>
      <protection/>
    </xf>
    <xf numFmtId="10" fontId="3" fillId="0" borderId="168" xfId="65" applyNumberFormat="1" applyFont="1" applyBorder="1">
      <alignment/>
      <protection/>
    </xf>
    <xf numFmtId="3" fontId="3" fillId="0" borderId="150" xfId="65" applyNumberFormat="1" applyFont="1" applyBorder="1">
      <alignment/>
      <protection/>
    </xf>
    <xf numFmtId="10" fontId="3" fillId="0" borderId="169" xfId="65" applyNumberFormat="1" applyFont="1" applyBorder="1">
      <alignment/>
      <protection/>
    </xf>
    <xf numFmtId="10" fontId="3" fillId="0" borderId="170" xfId="65" applyNumberFormat="1" applyFont="1" applyBorder="1">
      <alignment/>
      <protection/>
    </xf>
    <xf numFmtId="0" fontId="3" fillId="0" borderId="94" xfId="65" applyNumberFormat="1" applyFont="1" applyBorder="1">
      <alignment/>
      <protection/>
    </xf>
    <xf numFmtId="3" fontId="3" fillId="0" borderId="112" xfId="65" applyNumberFormat="1" applyFont="1" applyBorder="1">
      <alignment/>
      <protection/>
    </xf>
    <xf numFmtId="3" fontId="3" fillId="0" borderId="107" xfId="65" applyNumberFormat="1" applyFont="1" applyBorder="1">
      <alignment/>
      <protection/>
    </xf>
    <xf numFmtId="10" fontId="3" fillId="0" borderId="107" xfId="65" applyNumberFormat="1" applyFont="1" applyBorder="1">
      <alignment/>
      <protection/>
    </xf>
    <xf numFmtId="3" fontId="3" fillId="0" borderId="95" xfId="65" applyNumberFormat="1" applyFont="1" applyBorder="1">
      <alignment/>
      <protection/>
    </xf>
    <xf numFmtId="10" fontId="3" fillId="0" borderId="98" xfId="65" applyNumberFormat="1" applyFont="1" applyBorder="1">
      <alignment/>
      <protection/>
    </xf>
    <xf numFmtId="10" fontId="3" fillId="0" borderId="99" xfId="65" applyNumberFormat="1" applyFont="1" applyBorder="1">
      <alignment/>
      <protection/>
    </xf>
    <xf numFmtId="0" fontId="3" fillId="0" borderId="158" xfId="65" applyNumberFormat="1" applyFont="1" applyBorder="1">
      <alignment/>
      <protection/>
    </xf>
    <xf numFmtId="3" fontId="3" fillId="0" borderId="165" xfId="65" applyNumberFormat="1" applyFont="1" applyBorder="1">
      <alignment/>
      <protection/>
    </xf>
    <xf numFmtId="3" fontId="3" fillId="0" borderId="173" xfId="65" applyNumberFormat="1" applyFont="1" applyBorder="1">
      <alignment/>
      <protection/>
    </xf>
    <xf numFmtId="10" fontId="3" fillId="0" borderId="173" xfId="65" applyNumberFormat="1" applyFont="1" applyBorder="1">
      <alignment/>
      <protection/>
    </xf>
    <xf numFmtId="3" fontId="3" fillId="0" borderId="160" xfId="65" applyNumberFormat="1" applyFont="1" applyBorder="1">
      <alignment/>
      <protection/>
    </xf>
    <xf numFmtId="10" fontId="3" fillId="0" borderId="174" xfId="65" applyNumberFormat="1" applyFont="1" applyBorder="1">
      <alignment/>
      <protection/>
    </xf>
    <xf numFmtId="10" fontId="3" fillId="0" borderId="175" xfId="65" applyNumberFormat="1" applyFont="1" applyBorder="1">
      <alignment/>
      <protection/>
    </xf>
    <xf numFmtId="10" fontId="24" fillId="34" borderId="40" xfId="58" applyNumberFormat="1" applyFont="1" applyFill="1" applyBorder="1" applyAlignment="1">
      <alignment vertical="center"/>
      <protection/>
    </xf>
    <xf numFmtId="0" fontId="23" fillId="37" borderId="176" xfId="65" applyNumberFormat="1" applyFont="1" applyFill="1" applyBorder="1" applyAlignment="1">
      <alignment vertical="center"/>
      <protection/>
    </xf>
    <xf numFmtId="3" fontId="23" fillId="37" borderId="33" xfId="65" applyNumberFormat="1" applyFont="1" applyFill="1" applyBorder="1" applyAlignment="1">
      <alignment vertical="center"/>
      <protection/>
    </xf>
    <xf numFmtId="3" fontId="23" fillId="37" borderId="23" xfId="65" applyNumberFormat="1" applyFont="1" applyFill="1" applyBorder="1" applyAlignment="1">
      <alignment vertical="center"/>
      <protection/>
    </xf>
    <xf numFmtId="10" fontId="23" fillId="37" borderId="177" xfId="65" applyNumberFormat="1" applyFont="1" applyFill="1" applyBorder="1" applyAlignment="1">
      <alignment vertical="center"/>
      <protection/>
    </xf>
    <xf numFmtId="10" fontId="23" fillId="37" borderId="178" xfId="65" applyNumberFormat="1" applyFont="1" applyFill="1" applyBorder="1" applyAlignment="1">
      <alignment vertical="center"/>
      <protection/>
    </xf>
    <xf numFmtId="3" fontId="23" fillId="37" borderId="179" xfId="65" applyNumberFormat="1" applyFont="1" applyFill="1" applyBorder="1" applyAlignment="1">
      <alignment vertical="center"/>
      <protection/>
    </xf>
    <xf numFmtId="10" fontId="23" fillId="37" borderId="81" xfId="65" applyNumberFormat="1" applyFont="1" applyFill="1" applyBorder="1" applyAlignment="1">
      <alignment vertical="center"/>
      <protection/>
    </xf>
    <xf numFmtId="0" fontId="23" fillId="0" borderId="0" xfId="65" applyFont="1">
      <alignment/>
      <protection/>
    </xf>
    <xf numFmtId="10" fontId="14" fillId="37" borderId="177" xfId="65" applyNumberFormat="1" applyFont="1" applyFill="1" applyBorder="1">
      <alignment/>
      <protection/>
    </xf>
    <xf numFmtId="10" fontId="14" fillId="37" borderId="81" xfId="65" applyNumberFormat="1" applyFont="1" applyFill="1" applyBorder="1">
      <alignment/>
      <protection/>
    </xf>
    <xf numFmtId="0" fontId="3" fillId="0" borderId="180" xfId="58" applyFont="1" applyFill="1" applyBorder="1">
      <alignment/>
      <protection/>
    </xf>
    <xf numFmtId="3" fontId="3" fillId="0" borderId="181" xfId="58" applyNumberFormat="1" applyFont="1" applyFill="1" applyBorder="1">
      <alignment/>
      <protection/>
    </xf>
    <xf numFmtId="3" fontId="3" fillId="0" borderId="182" xfId="58" applyNumberFormat="1" applyFont="1" applyFill="1" applyBorder="1">
      <alignment/>
      <protection/>
    </xf>
    <xf numFmtId="3" fontId="3" fillId="0" borderId="183" xfId="58" applyNumberFormat="1" applyFont="1" applyFill="1" applyBorder="1">
      <alignment/>
      <protection/>
    </xf>
    <xf numFmtId="3" fontId="3" fillId="0" borderId="184" xfId="58" applyNumberFormat="1" applyFont="1" applyFill="1" applyBorder="1">
      <alignment/>
      <protection/>
    </xf>
    <xf numFmtId="3" fontId="3" fillId="0" borderId="185" xfId="58" applyNumberFormat="1" applyFont="1" applyFill="1" applyBorder="1">
      <alignment/>
      <protection/>
    </xf>
    <xf numFmtId="10" fontId="3" fillId="0" borderId="186" xfId="58" applyNumberFormat="1" applyFont="1" applyFill="1" applyBorder="1">
      <alignment/>
      <protection/>
    </xf>
    <xf numFmtId="10" fontId="6" fillId="0" borderId="186" xfId="58" applyNumberFormat="1" applyFont="1" applyFill="1" applyBorder="1" applyAlignment="1">
      <alignment horizontal="right"/>
      <protection/>
    </xf>
    <xf numFmtId="10" fontId="3" fillId="0" borderId="187" xfId="58" applyNumberFormat="1" applyFont="1" applyFill="1" applyBorder="1" applyAlignment="1">
      <alignment horizontal="right"/>
      <protection/>
    </xf>
    <xf numFmtId="3" fontId="3" fillId="0" borderId="188" xfId="58" applyNumberFormat="1" applyFont="1" applyFill="1" applyBorder="1">
      <alignment/>
      <protection/>
    </xf>
    <xf numFmtId="0" fontId="3" fillId="0" borderId="189" xfId="58" applyFont="1" applyFill="1" applyBorder="1">
      <alignment/>
      <protection/>
    </xf>
    <xf numFmtId="3" fontId="3" fillId="0" borderId="190" xfId="58" applyNumberFormat="1" applyFont="1" applyFill="1" applyBorder="1">
      <alignment/>
      <protection/>
    </xf>
    <xf numFmtId="3" fontId="3" fillId="0" borderId="191" xfId="58" applyNumberFormat="1" applyFont="1" applyFill="1" applyBorder="1">
      <alignment/>
      <protection/>
    </xf>
    <xf numFmtId="3" fontId="3" fillId="0" borderId="192" xfId="58" applyNumberFormat="1" applyFont="1" applyFill="1" applyBorder="1">
      <alignment/>
      <protection/>
    </xf>
    <xf numFmtId="3" fontId="3" fillId="0" borderId="193" xfId="58" applyNumberFormat="1" applyFont="1" applyFill="1" applyBorder="1">
      <alignment/>
      <protection/>
    </xf>
    <xf numFmtId="3" fontId="3" fillId="0" borderId="194" xfId="58" applyNumberFormat="1" applyFont="1" applyFill="1" applyBorder="1">
      <alignment/>
      <protection/>
    </xf>
    <xf numFmtId="10" fontId="3" fillId="0" borderId="195" xfId="58" applyNumberFormat="1" applyFont="1" applyFill="1" applyBorder="1">
      <alignment/>
      <protection/>
    </xf>
    <xf numFmtId="10" fontId="6" fillId="0" borderId="195" xfId="58" applyNumberFormat="1" applyFont="1" applyFill="1" applyBorder="1" applyAlignment="1">
      <alignment horizontal="right"/>
      <protection/>
    </xf>
    <xf numFmtId="3" fontId="3" fillId="0" borderId="196" xfId="58" applyNumberFormat="1" applyFont="1" applyFill="1" applyBorder="1">
      <alignment/>
      <protection/>
    </xf>
    <xf numFmtId="10" fontId="3" fillId="0" borderId="197" xfId="58" applyNumberFormat="1" applyFont="1" applyFill="1" applyBorder="1" applyAlignment="1">
      <alignment horizontal="right"/>
      <protection/>
    </xf>
    <xf numFmtId="0" fontId="134" fillId="33" borderId="84" xfId="57" applyFont="1" applyFill="1" applyBorder="1">
      <alignment/>
      <protection/>
    </xf>
    <xf numFmtId="0" fontId="135" fillId="33" borderId="87" xfId="57" applyFont="1" applyFill="1" applyBorder="1">
      <alignment/>
      <protection/>
    </xf>
    <xf numFmtId="0" fontId="134" fillId="33" borderId="16" xfId="57" applyFont="1" applyFill="1" applyBorder="1">
      <alignment/>
      <protection/>
    </xf>
    <xf numFmtId="0" fontId="135" fillId="33" borderId="15" xfId="57" applyFont="1" applyFill="1" applyBorder="1">
      <alignment/>
      <protection/>
    </xf>
    <xf numFmtId="0" fontId="136" fillId="33" borderId="16" xfId="57" applyFont="1" applyFill="1" applyBorder="1">
      <alignment/>
      <protection/>
    </xf>
    <xf numFmtId="0" fontId="137" fillId="33" borderId="16" xfId="57" applyFont="1" applyFill="1" applyBorder="1">
      <alignment/>
      <protection/>
    </xf>
    <xf numFmtId="0" fontId="134" fillId="33" borderId="198" xfId="57" applyFont="1" applyFill="1" applyBorder="1">
      <alignment/>
      <protection/>
    </xf>
    <xf numFmtId="0" fontId="135" fillId="33" borderId="199" xfId="57" applyFont="1" applyFill="1" applyBorder="1">
      <alignment/>
      <protection/>
    </xf>
    <xf numFmtId="0" fontId="32" fillId="38" borderId="13" xfId="57" applyFont="1" applyFill="1" applyBorder="1">
      <alignment/>
      <protection/>
    </xf>
    <xf numFmtId="0" fontId="32" fillId="38" borderId="12" xfId="57" applyFont="1" applyFill="1" applyBorder="1">
      <alignment/>
      <protection/>
    </xf>
    <xf numFmtId="0" fontId="35" fillId="2" borderId="72" xfId="57" applyFont="1" applyFill="1" applyBorder="1">
      <alignment/>
      <protection/>
    </xf>
    <xf numFmtId="0" fontId="36" fillId="2" borderId="73" xfId="46" applyFont="1" applyFill="1" applyBorder="1" applyAlignment="1" applyProtection="1">
      <alignment horizontal="left" indent="1"/>
      <protection/>
    </xf>
    <xf numFmtId="0" fontId="36" fillId="2" borderId="200" xfId="46" applyFont="1" applyFill="1" applyBorder="1" applyAlignment="1" applyProtection="1">
      <alignment horizontal="left" indent="1"/>
      <protection/>
    </xf>
    <xf numFmtId="0" fontId="35" fillId="2" borderId="201" xfId="57" applyFont="1" applyFill="1" applyBorder="1">
      <alignment/>
      <protection/>
    </xf>
    <xf numFmtId="0" fontId="36" fillId="2" borderId="202" xfId="46" applyFont="1" applyFill="1" applyBorder="1" applyAlignment="1" applyProtection="1">
      <alignment horizontal="left" indent="1"/>
      <protection/>
    </xf>
    <xf numFmtId="0" fontId="33" fillId="14" borderId="203" xfId="59" applyFont="1" applyFill="1" applyBorder="1">
      <alignment/>
      <protection/>
    </xf>
    <xf numFmtId="0" fontId="34" fillId="14" borderId="204" xfId="46" applyFont="1" applyFill="1" applyBorder="1" applyAlignment="1" applyProtection="1">
      <alignment horizontal="left" indent="1"/>
      <protection/>
    </xf>
    <xf numFmtId="37" fontId="133" fillId="0" borderId="16" xfId="61" applyFont="1" applyFill="1" applyBorder="1" applyAlignment="1" applyProtection="1">
      <alignment/>
      <protection/>
    </xf>
    <xf numFmtId="3" fontId="3" fillId="0" borderId="14" xfId="61" applyNumberFormat="1" applyFont="1" applyFill="1" applyBorder="1" applyAlignment="1">
      <alignment/>
      <protection/>
    </xf>
    <xf numFmtId="3" fontId="3" fillId="0" borderId="16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5" xfId="61" applyFont="1" applyFill="1" applyBorder="1" applyAlignment="1" applyProtection="1">
      <alignment/>
      <protection/>
    </xf>
    <xf numFmtId="37" fontId="3" fillId="0" borderId="16" xfId="61" applyFont="1" applyFill="1" applyBorder="1" applyAlignment="1" applyProtection="1">
      <alignment/>
      <protection/>
    </xf>
    <xf numFmtId="37" fontId="3" fillId="0" borderId="80" xfId="61" applyFont="1" applyFill="1" applyBorder="1" applyAlignment="1" applyProtection="1">
      <alignment/>
      <protection/>
    </xf>
    <xf numFmtId="37" fontId="3" fillId="0" borderId="0" xfId="61" applyFont="1" applyAlignment="1">
      <alignment/>
      <protection/>
    </xf>
    <xf numFmtId="37" fontId="6" fillId="7" borderId="205" xfId="61" applyFont="1" applyFill="1" applyBorder="1">
      <alignment/>
      <protection/>
    </xf>
    <xf numFmtId="37" fontId="6" fillId="7" borderId="206" xfId="61" applyFont="1" applyFill="1" applyBorder="1">
      <alignment/>
      <protection/>
    </xf>
    <xf numFmtId="37" fontId="6" fillId="7" borderId="207" xfId="61" applyFont="1" applyFill="1" applyBorder="1">
      <alignment/>
      <protection/>
    </xf>
    <xf numFmtId="3" fontId="6" fillId="7" borderId="206" xfId="61" applyNumberFormat="1" applyFont="1" applyFill="1" applyBorder="1" applyAlignment="1">
      <alignment horizontal="right"/>
      <protection/>
    </xf>
    <xf numFmtId="3" fontId="6" fillId="7" borderId="208" xfId="61" applyNumberFormat="1" applyFont="1" applyFill="1" applyBorder="1" applyAlignment="1">
      <alignment horizontal="right"/>
      <protection/>
    </xf>
    <xf numFmtId="2" fontId="6" fillId="7" borderId="206" xfId="67" applyNumberFormat="1" applyFont="1" applyFill="1" applyBorder="1" applyAlignment="1" applyProtection="1">
      <alignment horizontal="right" indent="1"/>
      <protection/>
    </xf>
    <xf numFmtId="2" fontId="6" fillId="7" borderId="208" xfId="61" applyNumberFormat="1" applyFont="1" applyFill="1" applyBorder="1">
      <alignment/>
      <protection/>
    </xf>
    <xf numFmtId="2" fontId="6" fillId="7" borderId="206" xfId="61" applyNumberFormat="1" applyFont="1" applyFill="1" applyBorder="1">
      <alignment/>
      <protection/>
    </xf>
    <xf numFmtId="2" fontId="6" fillId="7" borderId="209" xfId="61" applyNumberFormat="1" applyFont="1" applyFill="1" applyBorder="1" applyAlignment="1" applyProtection="1">
      <alignment horizontal="right" indent="1"/>
      <protection/>
    </xf>
    <xf numFmtId="37" fontId="6" fillId="7" borderId="206" xfId="61" applyFont="1" applyFill="1" applyBorder="1" applyAlignment="1">
      <alignment/>
      <protection/>
    </xf>
    <xf numFmtId="37" fontId="6" fillId="2" borderId="205" xfId="61" applyFont="1" applyFill="1" applyBorder="1" applyProtection="1">
      <alignment/>
      <protection/>
    </xf>
    <xf numFmtId="37" fontId="6" fillId="2" borderId="206" xfId="61" applyFont="1" applyFill="1" applyBorder="1" applyProtection="1">
      <alignment/>
      <protection/>
    </xf>
    <xf numFmtId="37" fontId="6" fillId="2" borderId="207" xfId="61" applyFont="1" applyFill="1" applyBorder="1" applyProtection="1">
      <alignment/>
      <protection/>
    </xf>
    <xf numFmtId="37" fontId="6" fillId="2" borderId="206" xfId="61" applyFont="1" applyFill="1" applyBorder="1" applyAlignment="1" applyProtection="1">
      <alignment/>
      <protection/>
    </xf>
    <xf numFmtId="3" fontId="6" fillId="2" borderId="86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21" xfId="61" applyNumberFormat="1" applyFont="1" applyFill="1" applyBorder="1">
      <alignment/>
      <protection/>
    </xf>
    <xf numFmtId="3" fontId="6" fillId="2" borderId="0" xfId="61" applyNumberFormat="1" applyFont="1" applyFill="1" applyBorder="1" applyAlignment="1">
      <alignment/>
      <protection/>
    </xf>
    <xf numFmtId="37" fontId="6" fillId="2" borderId="2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17" xfId="61" applyNumberFormat="1" applyFont="1" applyFill="1" applyBorder="1" applyAlignment="1">
      <alignment horizontal="right"/>
      <protection/>
    </xf>
    <xf numFmtId="37" fontId="3" fillId="2" borderId="2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17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10" xfId="61" applyNumberFormat="1" applyFont="1" applyFill="1" applyBorder="1" applyAlignment="1" applyProtection="1">
      <alignment horizontal="center"/>
      <protection/>
    </xf>
    <xf numFmtId="37" fontId="16" fillId="39" borderId="13" xfId="61" applyFont="1" applyFill="1" applyBorder="1" applyAlignment="1">
      <alignment vertical="center"/>
      <protection/>
    </xf>
    <xf numFmtId="37" fontId="16" fillId="39" borderId="10" xfId="61" applyFont="1" applyFill="1" applyBorder="1" applyAlignment="1">
      <alignment vertical="center"/>
      <protection/>
    </xf>
    <xf numFmtId="37" fontId="3" fillId="39" borderId="12" xfId="61" applyFont="1" applyFill="1" applyBorder="1">
      <alignment/>
      <protection/>
    </xf>
    <xf numFmtId="37" fontId="18" fillId="39" borderId="84" xfId="61" applyFont="1" applyFill="1" applyBorder="1">
      <alignment/>
      <protection/>
    </xf>
    <xf numFmtId="37" fontId="18" fillId="39" borderId="87" xfId="61" applyFont="1" applyFill="1" applyBorder="1">
      <alignment/>
      <protection/>
    </xf>
    <xf numFmtId="37" fontId="18" fillId="39" borderId="16" xfId="61" applyFont="1" applyFill="1" applyBorder="1">
      <alignment/>
      <protection/>
    </xf>
    <xf numFmtId="37" fontId="18" fillId="39" borderId="15" xfId="61" applyFont="1" applyFill="1" applyBorder="1">
      <alignment/>
      <protection/>
    </xf>
    <xf numFmtId="37" fontId="16" fillId="39" borderId="13" xfId="61" applyFont="1" applyFill="1" applyBorder="1" applyAlignment="1" applyProtection="1">
      <alignment vertical="center"/>
      <protection/>
    </xf>
    <xf numFmtId="37" fontId="16" fillId="39" borderId="10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84" xfId="61" applyFont="1" applyFill="1" applyBorder="1" applyAlignment="1">
      <alignment horizontal="centerContinuous" vertical="center"/>
      <protection/>
    </xf>
    <xf numFmtId="37" fontId="16" fillId="39" borderId="87" xfId="61" applyFont="1" applyFill="1" applyBorder="1" applyAlignment="1">
      <alignment horizontal="centerContinuous" vertical="center"/>
      <protection/>
    </xf>
    <xf numFmtId="37" fontId="13" fillId="39" borderId="13" xfId="61" applyFont="1" applyFill="1" applyBorder="1" applyAlignment="1" applyProtection="1">
      <alignment horizontal="centerContinuous"/>
      <protection/>
    </xf>
    <xf numFmtId="37" fontId="13" fillId="39" borderId="12" xfId="61" applyFont="1" applyFill="1" applyBorder="1" applyAlignment="1">
      <alignment horizontal="centerContinuous"/>
      <protection/>
    </xf>
    <xf numFmtId="37" fontId="13" fillId="39" borderId="79" xfId="61" applyFont="1" applyFill="1" applyBorder="1" applyAlignment="1" applyProtection="1">
      <alignment horizontal="center"/>
      <protection/>
    </xf>
    <xf numFmtId="37" fontId="13" fillId="39" borderId="210" xfId="61" applyFont="1" applyFill="1" applyBorder="1" applyAlignment="1" applyProtection="1">
      <alignment horizontal="center"/>
      <protection/>
    </xf>
    <xf numFmtId="37" fontId="13" fillId="39" borderId="211" xfId="61" applyFont="1" applyFill="1" applyBorder="1" applyAlignment="1" applyProtection="1">
      <alignment horizontal="center"/>
      <protection/>
    </xf>
    <xf numFmtId="37" fontId="13" fillId="39" borderId="212" xfId="61" applyFont="1" applyFill="1" applyBorder="1" applyAlignment="1" applyProtection="1">
      <alignment horizontal="center"/>
      <protection/>
    </xf>
    <xf numFmtId="37" fontId="13" fillId="39" borderId="48" xfId="61" applyFont="1" applyFill="1" applyBorder="1" applyAlignment="1" applyProtection="1">
      <alignment horizontal="center"/>
      <protection/>
    </xf>
    <xf numFmtId="37" fontId="13" fillId="39" borderId="213" xfId="61" applyFont="1" applyFill="1" applyBorder="1" applyAlignment="1" applyProtection="1">
      <alignment horizontal="center"/>
      <protection/>
    </xf>
    <xf numFmtId="37" fontId="138" fillId="33" borderId="0" xfId="47" applyNumberFormat="1" applyFont="1" applyFill="1" applyBorder="1" applyAlignment="1">
      <alignment/>
    </xf>
    <xf numFmtId="37" fontId="41" fillId="33" borderId="0" xfId="47" applyNumberFormat="1" applyFont="1" applyFill="1" applyBorder="1" applyAlignment="1">
      <alignment/>
    </xf>
    <xf numFmtId="0" fontId="13" fillId="9" borderId="0" xfId="58" applyFont="1" applyFill="1">
      <alignment/>
      <protection/>
    </xf>
    <xf numFmtId="0" fontId="3" fillId="9" borderId="0" xfId="58" applyFont="1" applyFill="1">
      <alignment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14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43" fillId="34" borderId="43" xfId="58" applyNumberFormat="1" applyFont="1" applyFill="1" applyBorder="1" applyAlignment="1">
      <alignment vertical="center"/>
      <protection/>
    </xf>
    <xf numFmtId="0" fontId="43" fillId="34" borderId="37" xfId="58" applyNumberFormat="1" applyFont="1" applyFill="1" applyBorder="1" applyAlignment="1">
      <alignment vertical="center"/>
      <protection/>
    </xf>
    <xf numFmtId="3" fontId="43" fillId="34" borderId="42" xfId="58" applyNumberFormat="1" applyFont="1" applyFill="1" applyBorder="1" applyAlignment="1">
      <alignment vertical="center"/>
      <protection/>
    </xf>
    <xf numFmtId="3" fontId="43" fillId="34" borderId="37" xfId="58" applyNumberFormat="1" applyFont="1" applyFill="1" applyBorder="1" applyAlignment="1">
      <alignment vertical="center"/>
      <protection/>
    </xf>
    <xf numFmtId="3" fontId="43" fillId="34" borderId="38" xfId="58" applyNumberFormat="1" applyFont="1" applyFill="1" applyBorder="1" applyAlignment="1">
      <alignment vertical="center"/>
      <protection/>
    </xf>
    <xf numFmtId="3" fontId="43" fillId="34" borderId="36" xfId="58" applyNumberFormat="1" applyFont="1" applyFill="1" applyBorder="1" applyAlignment="1">
      <alignment vertical="center"/>
      <protection/>
    </xf>
    <xf numFmtId="181" fontId="43" fillId="34" borderId="40" xfId="58" applyNumberFormat="1" applyFont="1" applyFill="1" applyBorder="1" applyAlignment="1">
      <alignment vertical="center"/>
      <protection/>
    </xf>
    <xf numFmtId="3" fontId="43" fillId="34" borderId="39" xfId="58" applyNumberFormat="1" applyFont="1" applyFill="1" applyBorder="1" applyAlignment="1">
      <alignment vertical="center"/>
      <protection/>
    </xf>
    <xf numFmtId="10" fontId="43" fillId="34" borderId="40" xfId="58" applyNumberFormat="1" applyFont="1" applyFill="1" applyBorder="1" applyAlignment="1">
      <alignment horizontal="right" vertical="center"/>
      <protection/>
    </xf>
    <xf numFmtId="3" fontId="43" fillId="34" borderId="41" xfId="58" applyNumberFormat="1" applyFont="1" applyFill="1" applyBorder="1" applyAlignment="1">
      <alignment vertical="center"/>
      <protection/>
    </xf>
    <xf numFmtId="10" fontId="43" fillId="34" borderId="35" xfId="58" applyNumberFormat="1" applyFont="1" applyFill="1" applyBorder="1" applyAlignment="1">
      <alignment horizontal="right" vertical="center"/>
      <protection/>
    </xf>
    <xf numFmtId="0" fontId="43" fillId="0" borderId="0" xfId="58" applyFont="1" applyFill="1" applyAlignment="1">
      <alignment vertical="center"/>
      <protection/>
    </xf>
    <xf numFmtId="0" fontId="139" fillId="38" borderId="214" xfId="57" applyFont="1" applyFill="1" applyBorder="1" applyAlignment="1">
      <alignment horizontal="center"/>
      <protection/>
    </xf>
    <xf numFmtId="0" fontId="139" fillId="38" borderId="215" xfId="57" applyFont="1" applyFill="1" applyBorder="1" applyAlignment="1">
      <alignment horizontal="center"/>
      <protection/>
    </xf>
    <xf numFmtId="0" fontId="140" fillId="38" borderId="16" xfId="57" applyFont="1" applyFill="1" applyBorder="1" applyAlignment="1">
      <alignment horizontal="center"/>
      <protection/>
    </xf>
    <xf numFmtId="0" fontId="140" fillId="38" borderId="15" xfId="57" applyFont="1" applyFill="1" applyBorder="1" applyAlignment="1">
      <alignment horizontal="center"/>
      <protection/>
    </xf>
    <xf numFmtId="0" fontId="141" fillId="38" borderId="16" xfId="57" applyFont="1" applyFill="1" applyBorder="1" applyAlignment="1">
      <alignment horizontal="center"/>
      <protection/>
    </xf>
    <xf numFmtId="0" fontId="141" fillId="38" borderId="15" xfId="57" applyFont="1" applyFill="1" applyBorder="1" applyAlignment="1">
      <alignment horizontal="center"/>
      <protection/>
    </xf>
    <xf numFmtId="37" fontId="142" fillId="2" borderId="0" xfId="46" applyNumberFormat="1" applyFont="1" applyFill="1" applyBorder="1" applyAlignment="1" applyProtection="1">
      <alignment horizontal="center" vertical="center"/>
      <protection/>
    </xf>
    <xf numFmtId="37" fontId="120" fillId="7" borderId="0" xfId="62" applyFont="1" applyFill="1" applyAlignment="1">
      <alignment horizontal="left" vertical="center" wrapText="1" indent="1"/>
      <protection/>
    </xf>
    <xf numFmtId="37" fontId="118" fillId="7" borderId="0" xfId="62" applyFont="1" applyFill="1" applyAlignment="1">
      <alignment horizontal="left" wrapText="1" indent="1"/>
      <protection/>
    </xf>
    <xf numFmtId="37" fontId="16" fillId="39" borderId="84" xfId="61" applyFont="1" applyFill="1" applyBorder="1" applyAlignment="1">
      <alignment horizontal="center" vertical="center"/>
      <protection/>
    </xf>
    <xf numFmtId="37" fontId="16" fillId="39" borderId="86" xfId="61" applyFont="1" applyFill="1" applyBorder="1" applyAlignment="1">
      <alignment horizontal="center" vertical="center"/>
      <protection/>
    </xf>
    <xf numFmtId="37" fontId="16" fillId="39" borderId="16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16" fillId="39" borderId="84" xfId="61" applyFont="1" applyFill="1" applyBorder="1" applyAlignment="1" applyProtection="1">
      <alignment horizontal="center" vertical="center"/>
      <protection/>
    </xf>
    <xf numFmtId="37" fontId="16" fillId="39" borderId="86" xfId="61" applyFont="1" applyFill="1" applyBorder="1" applyAlignment="1" applyProtection="1">
      <alignment horizontal="center" vertical="center"/>
      <protection/>
    </xf>
    <xf numFmtId="37" fontId="16" fillId="39" borderId="87" xfId="61" applyFont="1" applyFill="1" applyBorder="1" applyAlignment="1" applyProtection="1">
      <alignment horizontal="center" vertical="center"/>
      <protection/>
    </xf>
    <xf numFmtId="37" fontId="40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205" xfId="61" applyFont="1" applyFill="1" applyBorder="1" applyAlignment="1">
      <alignment horizontal="center" vertical="center"/>
      <protection/>
    </xf>
    <xf numFmtId="0" fontId="10" fillId="39" borderId="206" xfId="56" applyFill="1" applyBorder="1" applyAlignment="1">
      <alignment horizontal="center" vertical="center"/>
      <protection/>
    </xf>
    <xf numFmtId="0" fontId="10" fillId="39" borderId="209" xfId="56" applyFill="1" applyBorder="1" applyAlignment="1">
      <alignment horizontal="center" vertical="center"/>
      <protection/>
    </xf>
    <xf numFmtId="37" fontId="17" fillId="39" borderId="71" xfId="61" applyFont="1" applyFill="1" applyBorder="1" applyAlignment="1">
      <alignment horizontal="center" vertical="center"/>
      <protection/>
    </xf>
    <xf numFmtId="0" fontId="15" fillId="39" borderId="83" xfId="56" applyFont="1" applyFill="1" applyBorder="1" applyAlignment="1">
      <alignment horizontal="center" vertical="center"/>
      <protection/>
    </xf>
    <xf numFmtId="37" fontId="19" fillId="39" borderId="84" xfId="61" applyFont="1" applyFill="1" applyBorder="1" applyAlignment="1">
      <alignment horizontal="center" vertical="center"/>
      <protection/>
    </xf>
    <xf numFmtId="37" fontId="19" fillId="39" borderId="86" xfId="61" applyFont="1" applyFill="1" applyBorder="1" applyAlignment="1">
      <alignment horizontal="center" vertical="center"/>
      <protection/>
    </xf>
    <xf numFmtId="37" fontId="19" fillId="39" borderId="87" xfId="61" applyFont="1" applyFill="1" applyBorder="1" applyAlignment="1">
      <alignment horizontal="center" vertical="center"/>
      <protection/>
    </xf>
    <xf numFmtId="37" fontId="19" fillId="39" borderId="16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15" xfId="61" applyFont="1" applyFill="1" applyBorder="1" applyAlignment="1">
      <alignment horizontal="center" vertical="center"/>
      <protection/>
    </xf>
    <xf numFmtId="37" fontId="133" fillId="0" borderId="16" xfId="61" applyFont="1" applyFill="1" applyBorder="1" applyAlignment="1" applyProtection="1">
      <alignment horizontal="center" vertical="center"/>
      <protection/>
    </xf>
    <xf numFmtId="37" fontId="143" fillId="0" borderId="16" xfId="61" applyFont="1" applyBorder="1">
      <alignment/>
      <protection/>
    </xf>
    <xf numFmtId="37" fontId="143" fillId="0" borderId="20" xfId="61" applyFont="1" applyBorder="1">
      <alignment/>
      <protection/>
    </xf>
    <xf numFmtId="37" fontId="13" fillId="39" borderId="16" xfId="61" applyFont="1" applyFill="1" applyBorder="1" applyAlignment="1">
      <alignment horizontal="center"/>
      <protection/>
    </xf>
    <xf numFmtId="37" fontId="13" fillId="39" borderId="15" xfId="61" applyFont="1" applyFill="1" applyBorder="1" applyAlignment="1">
      <alignment horizontal="center"/>
      <protection/>
    </xf>
    <xf numFmtId="37" fontId="13" fillId="39" borderId="84" xfId="61" applyFont="1" applyFill="1" applyBorder="1" applyAlignment="1">
      <alignment horizontal="center" vertical="center"/>
      <protection/>
    </xf>
    <xf numFmtId="37" fontId="14" fillId="39" borderId="13" xfId="61" applyFont="1" applyFill="1" applyBorder="1" applyAlignment="1">
      <alignment horizontal="center" vertical="center"/>
      <protection/>
    </xf>
    <xf numFmtId="37" fontId="13" fillId="39" borderId="85" xfId="61" applyFont="1" applyFill="1" applyBorder="1" applyAlignment="1">
      <alignment horizontal="center" vertical="center" wrapText="1"/>
      <protection/>
    </xf>
    <xf numFmtId="37" fontId="14" fillId="39" borderId="11" xfId="61" applyFont="1" applyFill="1" applyBorder="1" applyAlignment="1">
      <alignment horizontal="center" vertical="center" wrapText="1"/>
      <protection/>
    </xf>
    <xf numFmtId="37" fontId="39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87" xfId="61" applyFont="1" applyFill="1" applyBorder="1" applyAlignment="1">
      <alignment horizontal="center" vertical="center"/>
      <protection/>
    </xf>
    <xf numFmtId="37" fontId="16" fillId="39" borderId="15" xfId="61" applyFont="1" applyFill="1" applyBorder="1" applyAlignment="1">
      <alignment horizontal="center" vertical="center"/>
      <protection/>
    </xf>
    <xf numFmtId="49" fontId="13" fillId="35" borderId="216" xfId="64" applyNumberFormat="1" applyFont="1" applyFill="1" applyBorder="1" applyAlignment="1">
      <alignment horizontal="center" vertical="center" wrapText="1"/>
      <protection/>
    </xf>
    <xf numFmtId="0" fontId="13" fillId="35" borderId="217" xfId="64" applyNumberFormat="1" applyFont="1" applyFill="1" applyBorder="1" applyAlignment="1">
      <alignment horizontal="center" vertical="center" wrapText="1"/>
      <protection/>
    </xf>
    <xf numFmtId="0" fontId="13" fillId="35" borderId="218" xfId="64" applyNumberFormat="1" applyFont="1" applyFill="1" applyBorder="1" applyAlignment="1">
      <alignment horizontal="center" vertical="center" wrapText="1"/>
      <protection/>
    </xf>
    <xf numFmtId="1" fontId="12" fillId="35" borderId="219" xfId="64" applyNumberFormat="1" applyFont="1" applyFill="1" applyBorder="1" applyAlignment="1">
      <alignment horizontal="center" vertical="center" wrapText="1"/>
      <protection/>
    </xf>
    <xf numFmtId="1" fontId="12" fillId="35" borderId="220" xfId="64" applyNumberFormat="1" applyFont="1" applyFill="1" applyBorder="1" applyAlignment="1">
      <alignment horizontal="center" vertical="center" wrapText="1"/>
      <protection/>
    </xf>
    <xf numFmtId="1" fontId="12" fillId="35" borderId="221" xfId="64" applyNumberFormat="1" applyFont="1" applyFill="1" applyBorder="1" applyAlignment="1">
      <alignment horizontal="center" vertical="center" wrapText="1"/>
      <protection/>
    </xf>
    <xf numFmtId="49" fontId="5" fillId="35" borderId="177" xfId="64" applyNumberFormat="1" applyFont="1" applyFill="1" applyBorder="1" applyAlignment="1">
      <alignment horizontal="center" vertical="center" wrapText="1"/>
      <protection/>
    </xf>
    <xf numFmtId="49" fontId="5" fillId="35" borderId="222" xfId="64" applyNumberFormat="1" applyFont="1" applyFill="1" applyBorder="1" applyAlignment="1">
      <alignment horizontal="center" vertical="center" wrapText="1"/>
      <protection/>
    </xf>
    <xf numFmtId="49" fontId="5" fillId="35" borderId="178" xfId="64" applyNumberFormat="1" applyFont="1" applyFill="1" applyBorder="1" applyAlignment="1">
      <alignment horizontal="center" vertical="center" wrapText="1"/>
      <protection/>
    </xf>
    <xf numFmtId="49" fontId="5" fillId="35" borderId="223" xfId="64" applyNumberFormat="1" applyFont="1" applyFill="1" applyBorder="1" applyAlignment="1">
      <alignment horizontal="center" vertical="center" wrapText="1"/>
      <protection/>
    </xf>
    <xf numFmtId="49" fontId="13" fillId="35" borderId="217" xfId="64" applyNumberFormat="1" applyFont="1" applyFill="1" applyBorder="1" applyAlignment="1">
      <alignment horizontal="center" vertical="center" wrapText="1"/>
      <protection/>
    </xf>
    <xf numFmtId="49" fontId="13" fillId="35" borderId="218" xfId="64" applyNumberFormat="1" applyFont="1" applyFill="1" applyBorder="1" applyAlignment="1">
      <alignment horizontal="center" vertical="center" wrapText="1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5" fillId="35" borderId="216" xfId="64" applyFont="1" applyFill="1" applyBorder="1" applyAlignment="1">
      <alignment horizontal="center"/>
      <protection/>
    </xf>
    <xf numFmtId="0" fontId="5" fillId="35" borderId="217" xfId="64" applyFont="1" applyFill="1" applyBorder="1" applyAlignment="1">
      <alignment horizontal="center"/>
      <protection/>
    </xf>
    <xf numFmtId="0" fontId="5" fillId="35" borderId="21" xfId="64" applyFont="1" applyFill="1" applyBorder="1" applyAlignment="1">
      <alignment horizontal="center"/>
      <protection/>
    </xf>
    <xf numFmtId="0" fontId="5" fillId="35" borderId="224" xfId="64" applyFont="1" applyFill="1" applyBorder="1" applyAlignment="1">
      <alignment horizontal="center"/>
      <protection/>
    </xf>
    <xf numFmtId="0" fontId="5" fillId="35" borderId="225" xfId="64" applyFont="1" applyFill="1" applyBorder="1" applyAlignment="1">
      <alignment horizontal="center"/>
      <protection/>
    </xf>
    <xf numFmtId="0" fontId="19" fillId="35" borderId="219" xfId="64" applyFont="1" applyFill="1" applyBorder="1" applyAlignment="1">
      <alignment horizontal="center" vertical="center"/>
      <protection/>
    </xf>
    <xf numFmtId="0" fontId="19" fillId="35" borderId="21" xfId="64" applyFont="1" applyFill="1" applyBorder="1" applyAlignment="1">
      <alignment horizontal="center" vertical="center"/>
      <protection/>
    </xf>
    <xf numFmtId="0" fontId="19" fillId="35" borderId="224" xfId="64" applyFont="1" applyFill="1" applyBorder="1" applyAlignment="1">
      <alignment horizontal="center" vertical="center"/>
      <protection/>
    </xf>
    <xf numFmtId="0" fontId="16" fillId="35" borderId="221" xfId="64" applyFont="1" applyFill="1" applyBorder="1" applyAlignment="1">
      <alignment horizontal="center" vertical="center"/>
      <protection/>
    </xf>
    <xf numFmtId="0" fontId="16" fillId="35" borderId="17" xfId="64" applyFont="1" applyFill="1" applyBorder="1" applyAlignment="1">
      <alignment horizontal="center" vertical="center"/>
      <protection/>
    </xf>
    <xf numFmtId="0" fontId="16" fillId="35" borderId="226" xfId="64" applyFont="1" applyFill="1" applyBorder="1" applyAlignment="1">
      <alignment horizontal="center" vertical="center"/>
      <protection/>
    </xf>
    <xf numFmtId="49" fontId="12" fillId="35" borderId="216" xfId="64" applyNumberFormat="1" applyFont="1" applyFill="1" applyBorder="1" applyAlignment="1">
      <alignment horizontal="center" vertical="center" wrapText="1"/>
      <protection/>
    </xf>
    <xf numFmtId="49" fontId="12" fillId="35" borderId="217" xfId="64" applyNumberFormat="1" applyFont="1" applyFill="1" applyBorder="1" applyAlignment="1">
      <alignment horizontal="center" vertical="center" wrapText="1"/>
      <protection/>
    </xf>
    <xf numFmtId="49" fontId="12" fillId="35" borderId="218" xfId="64" applyNumberFormat="1" applyFont="1" applyFill="1" applyBorder="1" applyAlignment="1">
      <alignment horizontal="center" vertical="center" wrapText="1"/>
      <protection/>
    </xf>
    <xf numFmtId="1" fontId="5" fillId="35" borderId="219" xfId="64" applyNumberFormat="1" applyFont="1" applyFill="1" applyBorder="1" applyAlignment="1">
      <alignment horizontal="center" vertical="center" wrapText="1"/>
      <protection/>
    </xf>
    <xf numFmtId="1" fontId="5" fillId="35" borderId="220" xfId="64" applyNumberFormat="1" applyFont="1" applyFill="1" applyBorder="1" applyAlignment="1">
      <alignment horizontal="center" vertical="center" wrapText="1"/>
      <protection/>
    </xf>
    <xf numFmtId="1" fontId="5" fillId="35" borderId="221" xfId="64" applyNumberFormat="1" applyFont="1" applyFill="1" applyBorder="1" applyAlignment="1">
      <alignment horizontal="center" vertical="center" wrapText="1"/>
      <protection/>
    </xf>
    <xf numFmtId="49" fontId="16" fillId="35" borderId="218" xfId="58" applyNumberFormat="1" applyFont="1" applyFill="1" applyBorder="1" applyAlignment="1">
      <alignment horizontal="center" vertical="center" wrapText="1"/>
      <protection/>
    </xf>
    <xf numFmtId="49" fontId="16" fillId="35" borderId="32" xfId="58" applyNumberFormat="1" applyFont="1" applyFill="1" applyBorder="1" applyAlignment="1">
      <alignment horizontal="center" vertical="center" wrapText="1"/>
      <protection/>
    </xf>
    <xf numFmtId="1" fontId="16" fillId="35" borderId="227" xfId="58" applyNumberFormat="1" applyFont="1" applyFill="1" applyBorder="1" applyAlignment="1">
      <alignment horizontal="center" vertical="center" wrapText="1"/>
      <protection/>
    </xf>
    <xf numFmtId="1" fontId="16" fillId="35" borderId="228" xfId="58" applyNumberFormat="1" applyFont="1" applyFill="1" applyBorder="1" applyAlignment="1">
      <alignment horizontal="center" vertical="center" wrapText="1"/>
      <protection/>
    </xf>
    <xf numFmtId="0" fontId="25" fillId="35" borderId="229" xfId="58" applyFont="1" applyFill="1" applyBorder="1" applyAlignment="1">
      <alignment horizontal="center" vertical="center" wrapText="1"/>
      <protection/>
    </xf>
    <xf numFmtId="0" fontId="17" fillId="35" borderId="230" xfId="58" applyFont="1" applyFill="1" applyBorder="1" applyAlignment="1">
      <alignment horizontal="center"/>
      <protection/>
    </xf>
    <xf numFmtId="0" fontId="17" fillId="35" borderId="231" xfId="58" applyFont="1" applyFill="1" applyBorder="1" applyAlignment="1">
      <alignment horizontal="center"/>
      <protection/>
    </xf>
    <xf numFmtId="0" fontId="17" fillId="35" borderId="232" xfId="58" applyFont="1" applyFill="1" applyBorder="1" applyAlignment="1">
      <alignment horizontal="center"/>
      <protection/>
    </xf>
    <xf numFmtId="0" fontId="17" fillId="35" borderId="233" xfId="58" applyFont="1" applyFill="1" applyBorder="1" applyAlignment="1">
      <alignment horizontal="center"/>
      <protection/>
    </xf>
    <xf numFmtId="0" fontId="17" fillId="35" borderId="234" xfId="58" applyFont="1" applyFill="1" applyBorder="1" applyAlignment="1">
      <alignment horizontal="center"/>
      <protection/>
    </xf>
    <xf numFmtId="49" fontId="16" fillId="35" borderId="235" xfId="58" applyNumberFormat="1" applyFont="1" applyFill="1" applyBorder="1" applyAlignment="1">
      <alignment horizontal="center" vertical="center" wrapText="1"/>
      <protection/>
    </xf>
    <xf numFmtId="0" fontId="26" fillId="0" borderId="236" xfId="58" applyFont="1" applyBorder="1" applyAlignment="1">
      <alignment horizontal="center" vertical="center" wrapText="1"/>
      <protection/>
    </xf>
    <xf numFmtId="49" fontId="16" fillId="35" borderId="34" xfId="58" applyNumberFormat="1" applyFont="1" applyFill="1" applyBorder="1" applyAlignment="1">
      <alignment horizontal="center" vertical="center" wrapText="1"/>
      <protection/>
    </xf>
    <xf numFmtId="49" fontId="16" fillId="35" borderId="237" xfId="58" applyNumberFormat="1" applyFont="1" applyFill="1" applyBorder="1" applyAlignment="1">
      <alignment horizontal="center" vertical="center" wrapText="1"/>
      <protection/>
    </xf>
    <xf numFmtId="0" fontId="19" fillId="35" borderId="84" xfId="58" applyFont="1" applyFill="1" applyBorder="1" applyAlignment="1">
      <alignment horizontal="center" vertical="center"/>
      <protection/>
    </xf>
    <xf numFmtId="0" fontId="19" fillId="35" borderId="86" xfId="58" applyFont="1" applyFill="1" applyBorder="1" applyAlignment="1">
      <alignment horizontal="center" vertical="center"/>
      <protection/>
    </xf>
    <xf numFmtId="0" fontId="19" fillId="35" borderId="87" xfId="58" applyFont="1" applyFill="1" applyBorder="1" applyAlignment="1">
      <alignment horizontal="center" vertical="center"/>
      <protection/>
    </xf>
    <xf numFmtId="1" fontId="13" fillId="35" borderId="238" xfId="58" applyNumberFormat="1" applyFont="1" applyFill="1" applyBorder="1" applyAlignment="1">
      <alignment horizontal="center" vertical="center" wrapText="1"/>
      <protection/>
    </xf>
    <xf numFmtId="0" fontId="14" fillId="35" borderId="239" xfId="58" applyFont="1" applyFill="1" applyBorder="1" applyAlignment="1">
      <alignment vertical="center"/>
      <protection/>
    </xf>
    <xf numFmtId="0" fontId="14" fillId="35" borderId="240" xfId="58" applyFont="1" applyFill="1" applyBorder="1" applyAlignment="1">
      <alignment vertical="center"/>
      <protection/>
    </xf>
    <xf numFmtId="0" fontId="14" fillId="35" borderId="241" xfId="58" applyFont="1" applyFill="1" applyBorder="1" applyAlignment="1">
      <alignment vertical="center"/>
      <protection/>
    </xf>
    <xf numFmtId="49" fontId="13" fillId="35" borderId="242" xfId="58" applyNumberFormat="1" applyFont="1" applyFill="1" applyBorder="1" applyAlignment="1">
      <alignment horizontal="center" vertical="center" wrapText="1"/>
      <protection/>
    </xf>
    <xf numFmtId="49" fontId="13" fillId="35" borderId="243" xfId="58" applyNumberFormat="1" applyFont="1" applyFill="1" applyBorder="1" applyAlignment="1">
      <alignment horizontal="center" vertical="center" wrapText="1"/>
      <protection/>
    </xf>
    <xf numFmtId="49" fontId="13" fillId="35" borderId="244" xfId="58" applyNumberFormat="1" applyFont="1" applyFill="1" applyBorder="1" applyAlignment="1">
      <alignment horizontal="center" vertical="center" wrapText="1"/>
      <protection/>
    </xf>
    <xf numFmtId="49" fontId="13" fillId="35" borderId="245" xfId="58" applyNumberFormat="1" applyFont="1" applyFill="1" applyBorder="1" applyAlignment="1">
      <alignment horizontal="center" vertical="center" wrapText="1"/>
      <protection/>
    </xf>
    <xf numFmtId="49" fontId="13" fillId="35" borderId="246" xfId="58" applyNumberFormat="1" applyFont="1" applyFill="1" applyBorder="1" applyAlignment="1">
      <alignment horizontal="center" vertical="center" wrapText="1"/>
      <protection/>
    </xf>
    <xf numFmtId="0" fontId="16" fillId="35" borderId="13" xfId="58" applyFont="1" applyFill="1" applyBorder="1" applyAlignment="1">
      <alignment horizontal="center" vertical="center"/>
      <protection/>
    </xf>
    <xf numFmtId="0" fontId="16" fillId="35" borderId="10" xfId="58" applyFont="1" applyFill="1" applyBorder="1" applyAlignment="1">
      <alignment horizontal="center" vertical="center"/>
      <protection/>
    </xf>
    <xf numFmtId="0" fontId="16" fillId="35" borderId="12" xfId="58" applyFont="1" applyFill="1" applyBorder="1" applyAlignment="1">
      <alignment horizontal="center" vertical="center"/>
      <protection/>
    </xf>
    <xf numFmtId="49" fontId="13" fillId="35" borderId="247" xfId="58" applyNumberFormat="1" applyFont="1" applyFill="1" applyBorder="1" applyAlignment="1">
      <alignment horizontal="center" vertical="center" wrapText="1"/>
      <protection/>
    </xf>
    <xf numFmtId="49" fontId="13" fillId="35" borderId="248" xfId="58" applyNumberFormat="1" applyFont="1" applyFill="1" applyBorder="1" applyAlignment="1">
      <alignment horizontal="center" vertical="center" wrapText="1"/>
      <protection/>
    </xf>
    <xf numFmtId="0" fontId="30" fillId="35" borderId="16" xfId="58" applyFont="1" applyFill="1" applyBorder="1" applyAlignment="1">
      <alignment horizontal="center" vertical="center"/>
      <protection/>
    </xf>
    <xf numFmtId="0" fontId="30" fillId="35" borderId="0" xfId="58" applyFont="1" applyFill="1" applyBorder="1" applyAlignment="1">
      <alignment horizontal="center" vertical="center"/>
      <protection/>
    </xf>
    <xf numFmtId="0" fontId="30" fillId="35" borderId="15" xfId="58" applyFont="1" applyFill="1" applyBorder="1" applyAlignment="1">
      <alignment horizontal="center" vertical="center"/>
      <protection/>
    </xf>
    <xf numFmtId="1" fontId="13" fillId="35" borderId="219" xfId="64" applyNumberFormat="1" applyFont="1" applyFill="1" applyBorder="1" applyAlignment="1">
      <alignment horizontal="center" vertical="center" wrapText="1"/>
      <protection/>
    </xf>
    <xf numFmtId="1" fontId="13" fillId="35" borderId="220" xfId="64" applyNumberFormat="1" applyFont="1" applyFill="1" applyBorder="1" applyAlignment="1">
      <alignment horizontal="center" vertical="center" wrapText="1"/>
      <protection/>
    </xf>
    <xf numFmtId="1" fontId="13" fillId="35" borderId="221" xfId="64" applyNumberFormat="1" applyFont="1" applyFill="1" applyBorder="1" applyAlignment="1">
      <alignment horizontal="center" vertical="center" wrapText="1"/>
      <protection/>
    </xf>
    <xf numFmtId="0" fontId="30" fillId="35" borderId="20" xfId="65" applyFont="1" applyFill="1" applyBorder="1" applyAlignment="1">
      <alignment horizontal="center" vertical="center"/>
      <protection/>
    </xf>
    <xf numFmtId="0" fontId="30" fillId="35" borderId="17" xfId="65" applyFont="1" applyFill="1" applyBorder="1" applyAlignment="1">
      <alignment horizontal="center" vertical="center"/>
      <protection/>
    </xf>
    <xf numFmtId="0" fontId="30" fillId="35" borderId="19" xfId="65" applyFont="1" applyFill="1" applyBorder="1" applyAlignment="1">
      <alignment horizontal="center" vertical="center"/>
      <protection/>
    </xf>
    <xf numFmtId="0" fontId="12" fillId="35" borderId="216" xfId="64" applyFont="1" applyFill="1" applyBorder="1" applyAlignment="1">
      <alignment horizontal="center"/>
      <protection/>
    </xf>
    <xf numFmtId="0" fontId="12" fillId="35" borderId="217" xfId="64" applyFont="1" applyFill="1" applyBorder="1" applyAlignment="1">
      <alignment horizontal="center"/>
      <protection/>
    </xf>
    <xf numFmtId="0" fontId="12" fillId="35" borderId="21" xfId="64" applyFont="1" applyFill="1" applyBorder="1" applyAlignment="1">
      <alignment horizontal="center"/>
      <protection/>
    </xf>
    <xf numFmtId="0" fontId="12" fillId="35" borderId="224" xfId="64" applyFont="1" applyFill="1" applyBorder="1" applyAlignment="1">
      <alignment horizontal="center"/>
      <protection/>
    </xf>
    <xf numFmtId="0" fontId="12" fillId="35" borderId="225" xfId="64" applyFont="1" applyFill="1" applyBorder="1" applyAlignment="1">
      <alignment horizontal="center"/>
      <protection/>
    </xf>
    <xf numFmtId="0" fontId="30" fillId="35" borderId="84" xfId="65" applyFont="1" applyFill="1" applyBorder="1" applyAlignment="1">
      <alignment horizontal="center" vertical="center"/>
      <protection/>
    </xf>
    <xf numFmtId="0" fontId="30" fillId="35" borderId="86" xfId="65" applyFont="1" applyFill="1" applyBorder="1" applyAlignment="1">
      <alignment horizontal="center" vertical="center"/>
      <protection/>
    </xf>
    <xf numFmtId="0" fontId="30" fillId="35" borderId="87" xfId="65" applyFont="1" applyFill="1" applyBorder="1" applyAlignment="1">
      <alignment horizontal="center" vertical="center"/>
      <protection/>
    </xf>
    <xf numFmtId="1" fontId="13" fillId="35" borderId="24" xfId="64" applyNumberFormat="1" applyFont="1" applyFill="1" applyBorder="1" applyAlignment="1">
      <alignment horizontal="center" vertical="center" wrapText="1"/>
      <protection/>
    </xf>
    <xf numFmtId="1" fontId="13" fillId="35" borderId="16" xfId="64" applyNumberFormat="1" applyFont="1" applyFill="1" applyBorder="1" applyAlignment="1">
      <alignment horizontal="center" vertical="center" wrapText="1"/>
      <protection/>
    </xf>
    <xf numFmtId="1" fontId="13" fillId="35" borderId="20" xfId="64" applyNumberFormat="1" applyFont="1" applyFill="1" applyBorder="1" applyAlignment="1">
      <alignment horizontal="center" vertical="center" wrapText="1"/>
      <protection/>
    </xf>
    <xf numFmtId="0" fontId="13" fillId="35" borderId="216" xfId="64" applyFont="1" applyFill="1" applyBorder="1" applyAlignment="1">
      <alignment horizontal="center" vertical="center"/>
      <protection/>
    </xf>
    <xf numFmtId="0" fontId="13" fillId="35" borderId="217" xfId="64" applyFont="1" applyFill="1" applyBorder="1" applyAlignment="1">
      <alignment horizontal="center" vertical="center"/>
      <protection/>
    </xf>
    <xf numFmtId="0" fontId="13" fillId="35" borderId="21" xfId="64" applyFont="1" applyFill="1" applyBorder="1" applyAlignment="1">
      <alignment horizontal="center" vertical="center"/>
      <protection/>
    </xf>
    <xf numFmtId="0" fontId="13" fillId="35" borderId="224" xfId="64" applyFont="1" applyFill="1" applyBorder="1" applyAlignment="1">
      <alignment horizontal="center" vertical="center"/>
      <protection/>
    </xf>
    <xf numFmtId="0" fontId="13" fillId="35" borderId="225" xfId="64" applyFont="1" applyFill="1" applyBorder="1" applyAlignment="1">
      <alignment horizontal="center" vertical="center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249" xfId="58" applyNumberFormat="1" applyFont="1" applyFill="1" applyBorder="1" applyAlignment="1">
      <alignment horizontal="center" vertical="center" wrapText="1"/>
      <protection/>
    </xf>
    <xf numFmtId="1" fontId="12" fillId="35" borderId="66" xfId="58" applyNumberFormat="1" applyFont="1" applyFill="1" applyBorder="1" applyAlignment="1">
      <alignment horizontal="center" vertical="center" wrapText="1"/>
      <protection/>
    </xf>
    <xf numFmtId="1" fontId="12" fillId="35" borderId="75" xfId="58" applyNumberFormat="1" applyFont="1" applyFill="1" applyBorder="1" applyAlignment="1">
      <alignment horizontal="center" vertical="center" wrapText="1"/>
      <protection/>
    </xf>
    <xf numFmtId="0" fontId="6" fillId="35" borderId="44" xfId="58" applyFont="1" applyFill="1" applyBorder="1" applyAlignment="1">
      <alignment horizontal="center" vertical="center" wrapText="1"/>
      <protection/>
    </xf>
    <xf numFmtId="1" fontId="12" fillId="35" borderId="58" xfId="58" applyNumberFormat="1" applyFont="1" applyFill="1" applyBorder="1" applyAlignment="1">
      <alignment horizontal="center" vertical="center" wrapText="1"/>
      <protection/>
    </xf>
    <xf numFmtId="1" fontId="12" fillId="35" borderId="250" xfId="58" applyNumberFormat="1" applyFont="1" applyFill="1" applyBorder="1" applyAlignment="1">
      <alignment horizontal="center" vertical="center" wrapText="1"/>
      <protection/>
    </xf>
    <xf numFmtId="0" fontId="6" fillId="35" borderId="251" xfId="58" applyFont="1" applyFill="1" applyBorder="1" applyAlignment="1">
      <alignment horizontal="center" vertical="center" wrapText="1"/>
      <protection/>
    </xf>
    <xf numFmtId="0" fontId="13" fillId="35" borderId="230" xfId="58" applyFont="1" applyFill="1" applyBorder="1" applyAlignment="1">
      <alignment horizontal="center"/>
      <protection/>
    </xf>
    <xf numFmtId="0" fontId="13" fillId="35" borderId="231" xfId="58" applyFont="1" applyFill="1" applyBorder="1" applyAlignment="1">
      <alignment horizontal="center"/>
      <protection/>
    </xf>
    <xf numFmtId="0" fontId="13" fillId="35" borderId="232" xfId="58" applyFont="1" applyFill="1" applyBorder="1" applyAlignment="1">
      <alignment horizontal="center"/>
      <protection/>
    </xf>
    <xf numFmtId="0" fontId="13" fillId="35" borderId="252" xfId="58" applyFont="1" applyFill="1" applyBorder="1" applyAlignment="1">
      <alignment horizontal="center"/>
      <protection/>
    </xf>
    <xf numFmtId="0" fontId="13" fillId="35" borderId="233" xfId="58" applyFont="1" applyFill="1" applyBorder="1" applyAlignment="1">
      <alignment horizontal="center"/>
      <protection/>
    </xf>
    <xf numFmtId="49" fontId="16" fillId="35" borderId="253" xfId="58" applyNumberFormat="1" applyFont="1" applyFill="1" applyBorder="1" applyAlignment="1">
      <alignment horizontal="center" vertical="center" wrapText="1"/>
      <protection/>
    </xf>
    <xf numFmtId="0" fontId="26" fillId="0" borderId="254" xfId="58" applyFont="1" applyBorder="1" applyAlignment="1">
      <alignment horizontal="center" vertical="center" wrapText="1"/>
      <protection/>
    </xf>
    <xf numFmtId="0" fontId="30" fillId="35" borderId="84" xfId="58" applyFont="1" applyFill="1" applyBorder="1" applyAlignment="1">
      <alignment horizontal="center" vertical="center"/>
      <protection/>
    </xf>
    <xf numFmtId="0" fontId="30" fillId="35" borderId="86" xfId="58" applyFont="1" applyFill="1" applyBorder="1" applyAlignment="1">
      <alignment horizontal="center" vertical="center"/>
      <protection/>
    </xf>
    <xf numFmtId="0" fontId="30" fillId="35" borderId="87" xfId="58" applyFont="1" applyFill="1" applyBorder="1" applyAlignment="1">
      <alignment horizontal="center" vertical="center"/>
      <protection/>
    </xf>
    <xf numFmtId="1" fontId="13" fillId="35" borderId="54" xfId="58" applyNumberFormat="1" applyFont="1" applyFill="1" applyBorder="1" applyAlignment="1">
      <alignment horizontal="center" vertical="center" wrapText="1"/>
      <protection/>
    </xf>
    <xf numFmtId="1" fontId="13" fillId="35" borderId="80" xfId="58" applyNumberFormat="1" applyFont="1" applyFill="1" applyBorder="1" applyAlignment="1">
      <alignment horizontal="center" vertical="center" wrapText="1"/>
      <protection/>
    </xf>
    <xf numFmtId="0" fontId="14" fillId="35" borderId="202" xfId="58" applyFont="1" applyFill="1" applyBorder="1" applyAlignment="1">
      <alignment horizontal="center" vertical="center" wrapText="1"/>
      <protection/>
    </xf>
    <xf numFmtId="49" fontId="13" fillId="35" borderId="255" xfId="58" applyNumberFormat="1" applyFont="1" applyFill="1" applyBorder="1" applyAlignment="1">
      <alignment horizontal="center" vertical="center" wrapText="1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49" fontId="13" fillId="35" borderId="257" xfId="58" applyNumberFormat="1" applyFont="1" applyFill="1" applyBorder="1" applyAlignment="1">
      <alignment horizontal="center" vertical="center" wrapText="1"/>
      <protection/>
    </xf>
    <xf numFmtId="0" fontId="16" fillId="35" borderId="16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5" xfId="58" applyFont="1" applyFill="1" applyBorder="1" applyAlignment="1">
      <alignment horizontal="center" vertical="center"/>
      <protection/>
    </xf>
    <xf numFmtId="49" fontId="16" fillId="35" borderId="57" xfId="58" applyNumberFormat="1" applyFont="1" applyFill="1" applyBorder="1" applyAlignment="1">
      <alignment horizontal="center" vertical="center" wrapText="1"/>
      <protection/>
    </xf>
    <xf numFmtId="49" fontId="16" fillId="35" borderId="249" xfId="58" applyNumberFormat="1" applyFont="1" applyFill="1" applyBorder="1" applyAlignment="1">
      <alignment horizontal="center" vertical="center" wrapText="1"/>
      <protection/>
    </xf>
    <xf numFmtId="1" fontId="17" fillId="35" borderId="238" xfId="58" applyNumberFormat="1" applyFont="1" applyFill="1" applyBorder="1" applyAlignment="1">
      <alignment horizontal="center" vertical="center" wrapText="1"/>
      <protection/>
    </xf>
    <xf numFmtId="0" fontId="27" fillId="35" borderId="239" xfId="58" applyFont="1" applyFill="1" applyBorder="1" applyAlignment="1">
      <alignment vertical="center"/>
      <protection/>
    </xf>
    <xf numFmtId="0" fontId="27" fillId="35" borderId="240" xfId="58" applyFont="1" applyFill="1" applyBorder="1" applyAlignment="1">
      <alignment vertical="center"/>
      <protection/>
    </xf>
    <xf numFmtId="0" fontId="27" fillId="35" borderId="241" xfId="58" applyFont="1" applyFill="1" applyBorder="1" applyAlignment="1">
      <alignment vertical="center"/>
      <protection/>
    </xf>
    <xf numFmtId="49" fontId="16" fillId="35" borderId="258" xfId="58" applyNumberFormat="1" applyFont="1" applyFill="1" applyBorder="1" applyAlignment="1">
      <alignment horizontal="center" vertical="center" wrapText="1"/>
      <protection/>
    </xf>
    <xf numFmtId="1" fontId="16" fillId="35" borderId="238" xfId="58" applyNumberFormat="1" applyFont="1" applyFill="1" applyBorder="1" applyAlignment="1">
      <alignment horizontal="center" vertical="center" wrapText="1"/>
      <protection/>
    </xf>
    <xf numFmtId="0" fontId="25" fillId="35" borderId="239" xfId="58" applyFont="1" applyFill="1" applyBorder="1" applyAlignment="1">
      <alignment vertical="center"/>
      <protection/>
    </xf>
    <xf numFmtId="0" fontId="25" fillId="35" borderId="240" xfId="58" applyFont="1" applyFill="1" applyBorder="1" applyAlignment="1">
      <alignment vertical="center"/>
      <protection/>
    </xf>
    <xf numFmtId="0" fontId="25" fillId="35" borderId="241" xfId="58" applyFont="1" applyFill="1" applyBorder="1" applyAlignment="1">
      <alignment vertical="center"/>
      <protection/>
    </xf>
    <xf numFmtId="49" fontId="16" fillId="35" borderId="259" xfId="58" applyNumberFormat="1" applyFont="1" applyFill="1" applyBorder="1" applyAlignment="1">
      <alignment horizontal="center" vertical="center" wrapText="1"/>
      <protection/>
    </xf>
    <xf numFmtId="49" fontId="16" fillId="35" borderId="217" xfId="58" applyNumberFormat="1" applyFont="1" applyFill="1" applyBorder="1" applyAlignment="1">
      <alignment horizontal="center" vertical="center" wrapText="1"/>
      <protection/>
    </xf>
    <xf numFmtId="49" fontId="16" fillId="35" borderId="225" xfId="58" applyNumberFormat="1" applyFont="1" applyFill="1" applyBorder="1" applyAlignment="1">
      <alignment horizontal="center" vertical="center" wrapText="1"/>
      <protection/>
    </xf>
    <xf numFmtId="1" fontId="16" fillId="35" borderId="260" xfId="58" applyNumberFormat="1" applyFont="1" applyFill="1" applyBorder="1" applyAlignment="1">
      <alignment horizontal="center" vertical="center" wrapText="1"/>
      <protection/>
    </xf>
    <xf numFmtId="1" fontId="16" fillId="35" borderId="261" xfId="58" applyNumberFormat="1" applyFont="1" applyFill="1" applyBorder="1" applyAlignment="1">
      <alignment horizontal="center" vertical="center" wrapText="1"/>
      <protection/>
    </xf>
    <xf numFmtId="49" fontId="16" fillId="35" borderId="216" xfId="58" applyNumberFormat="1" applyFont="1" applyFill="1" applyBorder="1" applyAlignment="1">
      <alignment horizontal="center" vertical="center" wrapText="1"/>
      <protection/>
    </xf>
    <xf numFmtId="49" fontId="13" fillId="35" borderId="262" xfId="58" applyNumberFormat="1" applyFont="1" applyFill="1" applyBorder="1" applyAlignment="1">
      <alignment horizontal="center" vertical="center" wrapText="1"/>
      <protection/>
    </xf>
    <xf numFmtId="49" fontId="16" fillId="35" borderId="236" xfId="58" applyNumberFormat="1" applyFont="1" applyFill="1" applyBorder="1" applyAlignment="1">
      <alignment horizontal="center" vertical="center" wrapText="1"/>
      <protection/>
    </xf>
    <xf numFmtId="1" fontId="16" fillId="35" borderId="263" xfId="58" applyNumberFormat="1" applyFont="1" applyFill="1" applyBorder="1" applyAlignment="1">
      <alignment horizontal="center" vertical="center" wrapText="1"/>
      <protection/>
    </xf>
    <xf numFmtId="1" fontId="16" fillId="35" borderId="264" xfId="58" applyNumberFormat="1" applyFont="1" applyFill="1" applyBorder="1" applyAlignment="1">
      <alignment horizontal="center" vertical="center" wrapText="1"/>
      <protection/>
    </xf>
    <xf numFmtId="1" fontId="16" fillId="35" borderId="265" xfId="58" applyNumberFormat="1" applyFont="1" applyFill="1" applyBorder="1" applyAlignment="1">
      <alignment horizontal="center" vertical="center" wrapText="1"/>
      <protection/>
    </xf>
    <xf numFmtId="0" fontId="17" fillId="35" borderId="266" xfId="58" applyFont="1" applyFill="1" applyBorder="1" applyAlignment="1">
      <alignment horizontal="center"/>
      <protection/>
    </xf>
    <xf numFmtId="0" fontId="17" fillId="35" borderId="267" xfId="58" applyFont="1" applyFill="1" applyBorder="1" applyAlignment="1">
      <alignment horizontal="center"/>
      <protection/>
    </xf>
    <xf numFmtId="0" fontId="17" fillId="35" borderId="268" xfId="58" applyFont="1" applyFill="1" applyBorder="1" applyAlignment="1">
      <alignment horizontal="center"/>
      <protection/>
    </xf>
    <xf numFmtId="0" fontId="17" fillId="35" borderId="269" xfId="58" applyFont="1" applyFill="1" applyBorder="1" applyAlignment="1">
      <alignment horizontal="center"/>
      <protection/>
    </xf>
    <xf numFmtId="0" fontId="92" fillId="37" borderId="28" xfId="64" applyNumberFormat="1" applyFont="1" applyFill="1" applyBorder="1">
      <alignment/>
      <protection/>
    </xf>
    <xf numFmtId="3" fontId="92" fillId="37" borderId="28" xfId="64" applyNumberFormat="1" applyFont="1" applyFill="1" applyBorder="1">
      <alignment/>
      <protection/>
    </xf>
    <xf numFmtId="3" fontId="92" fillId="37" borderId="27" xfId="64" applyNumberFormat="1" applyFont="1" applyFill="1" applyBorder="1">
      <alignment/>
      <protection/>
    </xf>
    <xf numFmtId="10" fontId="92" fillId="37" borderId="29" xfId="64" applyNumberFormat="1" applyFont="1" applyFill="1" applyBorder="1">
      <alignment/>
      <protection/>
    </xf>
    <xf numFmtId="2" fontId="92" fillId="37" borderId="26" xfId="64" applyNumberFormat="1" applyFont="1" applyFill="1" applyBorder="1">
      <alignment/>
      <protection/>
    </xf>
    <xf numFmtId="0" fontId="92" fillId="0" borderId="0" xfId="64" applyFont="1">
      <alignment/>
      <protection/>
    </xf>
    <xf numFmtId="0" fontId="92" fillId="37" borderId="176" xfId="65" applyNumberFormat="1" applyFont="1" applyFill="1" applyBorder="1" applyAlignment="1">
      <alignment vertical="center"/>
      <protection/>
    </xf>
    <xf numFmtId="3" fontId="92" fillId="37" borderId="33" xfId="65" applyNumberFormat="1" applyFont="1" applyFill="1" applyBorder="1" applyAlignment="1">
      <alignment vertical="center"/>
      <protection/>
    </xf>
    <xf numFmtId="3" fontId="92" fillId="37" borderId="23" xfId="65" applyNumberFormat="1" applyFont="1" applyFill="1" applyBorder="1" applyAlignment="1">
      <alignment vertical="center"/>
      <protection/>
    </xf>
    <xf numFmtId="181" fontId="92" fillId="37" borderId="177" xfId="65" applyNumberFormat="1" applyFont="1" applyFill="1" applyBorder="1" applyAlignment="1">
      <alignment vertical="center"/>
      <protection/>
    </xf>
    <xf numFmtId="3" fontId="92" fillId="37" borderId="179" xfId="65" applyNumberFormat="1" applyFont="1" applyFill="1" applyBorder="1" applyAlignment="1">
      <alignment vertical="center"/>
      <protection/>
    </xf>
    <xf numFmtId="0" fontId="92" fillId="0" borderId="0" xfId="65" applyFont="1">
      <alignment/>
      <protection/>
    </xf>
    <xf numFmtId="0" fontId="92" fillId="34" borderId="270" xfId="58" applyNumberFormat="1" applyFont="1" applyFill="1" applyBorder="1" applyAlignment="1">
      <alignment vertical="center"/>
      <protection/>
    </xf>
    <xf numFmtId="3" fontId="92" fillId="34" borderId="230" xfId="58" applyNumberFormat="1" applyFont="1" applyFill="1" applyBorder="1" applyAlignment="1">
      <alignment vertical="center"/>
      <protection/>
    </xf>
    <xf numFmtId="3" fontId="92" fillId="34" borderId="267" xfId="58" applyNumberFormat="1" applyFont="1" applyFill="1" applyBorder="1" applyAlignment="1">
      <alignment vertical="center"/>
      <protection/>
    </xf>
    <xf numFmtId="3" fontId="92" fillId="34" borderId="271" xfId="58" applyNumberFormat="1" applyFont="1" applyFill="1" applyBorder="1" applyAlignment="1">
      <alignment vertical="center"/>
      <protection/>
    </xf>
    <xf numFmtId="9" fontId="92" fillId="34" borderId="252" xfId="58" applyNumberFormat="1" applyFont="1" applyFill="1" applyBorder="1" applyAlignment="1">
      <alignment vertical="center"/>
      <protection/>
    </xf>
    <xf numFmtId="10" fontId="92" fillId="34" borderId="232" xfId="58" applyNumberFormat="1" applyFont="1" applyFill="1" applyBorder="1" applyAlignment="1">
      <alignment horizontal="right" vertical="center"/>
      <protection/>
    </xf>
    <xf numFmtId="10" fontId="92" fillId="34" borderId="80" xfId="58" applyNumberFormat="1" applyFont="1" applyFill="1" applyBorder="1" applyAlignment="1">
      <alignment horizontal="right" vertical="center"/>
      <protection/>
    </xf>
    <xf numFmtId="0" fontId="92" fillId="0" borderId="0" xfId="58" applyFont="1" applyFill="1" applyAlignment="1">
      <alignment vertical="center"/>
      <protection/>
    </xf>
    <xf numFmtId="0" fontId="43" fillId="8" borderId="264" xfId="58" applyNumberFormat="1" applyFont="1" applyFill="1" applyBorder="1" applyAlignment="1">
      <alignment vertical="center"/>
      <protection/>
    </xf>
    <xf numFmtId="3" fontId="43" fillId="8" borderId="272" xfId="58" applyNumberFormat="1" applyFont="1" applyFill="1" applyBorder="1" applyAlignment="1">
      <alignment vertical="center"/>
      <protection/>
    </xf>
    <xf numFmtId="3" fontId="43" fillId="8" borderId="0" xfId="58" applyNumberFormat="1" applyFont="1" applyFill="1" applyBorder="1" applyAlignment="1">
      <alignment vertical="center"/>
      <protection/>
    </xf>
    <xf numFmtId="3" fontId="43" fillId="8" borderId="273" xfId="58" applyNumberFormat="1" applyFont="1" applyFill="1" applyBorder="1" applyAlignment="1">
      <alignment vertical="center"/>
      <protection/>
    </xf>
    <xf numFmtId="3" fontId="43" fillId="8" borderId="274" xfId="58" applyNumberFormat="1" applyFont="1" applyFill="1" applyBorder="1" applyAlignment="1">
      <alignment vertical="center"/>
      <protection/>
    </xf>
    <xf numFmtId="3" fontId="43" fillId="8" borderId="76" xfId="58" applyNumberFormat="1" applyFont="1" applyFill="1" applyBorder="1" applyAlignment="1">
      <alignment vertical="center"/>
      <protection/>
    </xf>
    <xf numFmtId="10" fontId="43" fillId="8" borderId="250" xfId="58" applyNumberFormat="1" applyFont="1" applyFill="1" applyBorder="1" applyAlignment="1">
      <alignment vertical="center"/>
      <protection/>
    </xf>
    <xf numFmtId="10" fontId="43" fillId="8" borderId="250" xfId="58" applyNumberFormat="1" applyFont="1" applyFill="1" applyBorder="1" applyAlignment="1">
      <alignment horizontal="right" vertical="center"/>
      <protection/>
    </xf>
    <xf numFmtId="10" fontId="43" fillId="8" borderId="80" xfId="58" applyNumberFormat="1" applyFont="1" applyFill="1" applyBorder="1" applyAlignment="1">
      <alignment horizontal="right" vertical="center"/>
      <protection/>
    </xf>
    <xf numFmtId="0" fontId="43" fillId="37" borderId="264" xfId="58" applyNumberFormat="1" applyFont="1" applyFill="1" applyBorder="1" applyAlignment="1">
      <alignment vertical="center"/>
      <protection/>
    </xf>
    <xf numFmtId="3" fontId="43" fillId="37" borderId="272" xfId="58" applyNumberFormat="1" applyFont="1" applyFill="1" applyBorder="1" applyAlignment="1">
      <alignment vertical="center"/>
      <protection/>
    </xf>
    <xf numFmtId="3" fontId="43" fillId="37" borderId="0" xfId="58" applyNumberFormat="1" applyFont="1" applyFill="1" applyBorder="1" applyAlignment="1">
      <alignment vertical="center"/>
      <protection/>
    </xf>
    <xf numFmtId="3" fontId="43" fillId="37" borderId="273" xfId="58" applyNumberFormat="1" applyFont="1" applyFill="1" applyBorder="1" applyAlignment="1">
      <alignment vertical="center"/>
      <protection/>
    </xf>
    <xf numFmtId="181" fontId="43" fillId="37" borderId="250" xfId="58" applyNumberFormat="1" applyFont="1" applyFill="1" applyBorder="1" applyAlignment="1">
      <alignment vertical="center"/>
      <protection/>
    </xf>
    <xf numFmtId="10" fontId="43" fillId="37" borderId="80" xfId="58" applyNumberFormat="1" applyFont="1" applyFill="1" applyBorder="1" applyAlignment="1">
      <alignment horizontal="right" vertical="center"/>
      <protection/>
    </xf>
    <xf numFmtId="0" fontId="92" fillId="34" borderId="43" xfId="58" applyNumberFormat="1" applyFont="1" applyFill="1" applyBorder="1" applyAlignment="1">
      <alignment vertical="center"/>
      <protection/>
    </xf>
    <xf numFmtId="3" fontId="92" fillId="34" borderId="42" xfId="58" applyNumberFormat="1" applyFont="1" applyFill="1" applyBorder="1" applyAlignment="1">
      <alignment vertical="center"/>
      <protection/>
    </xf>
    <xf numFmtId="3" fontId="92" fillId="34" borderId="37" xfId="58" applyNumberFormat="1" applyFont="1" applyFill="1" applyBorder="1" applyAlignment="1">
      <alignment vertical="center"/>
      <protection/>
    </xf>
    <xf numFmtId="3" fontId="92" fillId="34" borderId="38" xfId="58" applyNumberFormat="1" applyFont="1" applyFill="1" applyBorder="1" applyAlignment="1">
      <alignment vertical="center"/>
      <protection/>
    </xf>
    <xf numFmtId="181" fontId="92" fillId="34" borderId="275" xfId="58" applyNumberFormat="1" applyFont="1" applyFill="1" applyBorder="1" applyAlignment="1">
      <alignment vertical="center"/>
      <protection/>
    </xf>
    <xf numFmtId="10" fontId="92" fillId="34" borderId="276" xfId="58" applyNumberFormat="1" applyFont="1" applyFill="1" applyBorder="1" applyAlignment="1">
      <alignment horizontal="right" vertical="center"/>
      <protection/>
    </xf>
    <xf numFmtId="10" fontId="92" fillId="34" borderId="277" xfId="58" applyNumberFormat="1" applyFont="1" applyFill="1" applyBorder="1" applyAlignment="1">
      <alignment horizontal="right" vertical="center"/>
      <protection/>
    </xf>
    <xf numFmtId="10" fontId="3" fillId="0" borderId="186" xfId="58" applyNumberFormat="1" applyFont="1" applyFill="1" applyBorder="1" applyAlignment="1">
      <alignment horizontal="right"/>
      <protection/>
    </xf>
    <xf numFmtId="10" fontId="12" fillId="36" borderId="52" xfId="58" applyNumberFormat="1" applyFont="1" applyFill="1" applyBorder="1" applyAlignment="1">
      <alignment horizontal="right" vertical="center"/>
      <protection/>
    </xf>
    <xf numFmtId="0" fontId="43" fillId="34" borderId="264" xfId="58" applyNumberFormat="1" applyFont="1" applyFill="1" applyBorder="1" applyAlignment="1">
      <alignment vertical="center"/>
      <protection/>
    </xf>
    <xf numFmtId="0" fontId="92" fillId="34" borderId="264" xfId="58" applyNumberFormat="1" applyFont="1" applyFill="1" applyBorder="1" applyAlignment="1">
      <alignment vertical="center"/>
      <protection/>
    </xf>
    <xf numFmtId="3" fontId="92" fillId="34" borderId="272" xfId="58" applyNumberFormat="1" applyFont="1" applyFill="1" applyBorder="1" applyAlignment="1">
      <alignment vertical="center"/>
      <protection/>
    </xf>
    <xf numFmtId="3" fontId="92" fillId="34" borderId="0" xfId="58" applyNumberFormat="1" applyFont="1" applyFill="1" applyBorder="1" applyAlignment="1">
      <alignment vertical="center"/>
      <protection/>
    </xf>
    <xf numFmtId="3" fontId="92" fillId="34" borderId="273" xfId="58" applyNumberFormat="1" applyFont="1" applyFill="1" applyBorder="1" applyAlignment="1">
      <alignment vertical="center"/>
      <protection/>
    </xf>
    <xf numFmtId="3" fontId="92" fillId="34" borderId="274" xfId="58" applyNumberFormat="1" applyFont="1" applyFill="1" applyBorder="1" applyAlignment="1">
      <alignment vertical="center"/>
      <protection/>
    </xf>
    <xf numFmtId="181" fontId="92" fillId="34" borderId="250" xfId="58" applyNumberFormat="1" applyFont="1" applyFill="1" applyBorder="1" applyAlignment="1">
      <alignment vertical="center"/>
      <protection/>
    </xf>
    <xf numFmtId="10" fontId="92" fillId="34" borderId="75" xfId="58" applyNumberFormat="1" applyFont="1" applyFill="1" applyBorder="1" applyAlignment="1">
      <alignment horizontal="right" vertical="center"/>
      <protection/>
    </xf>
    <xf numFmtId="3" fontId="92" fillId="34" borderId="278" xfId="58" applyNumberFormat="1" applyFont="1" applyFill="1" applyBorder="1" applyAlignment="1">
      <alignment vertical="center"/>
      <protection/>
    </xf>
    <xf numFmtId="181" fontId="92" fillId="34" borderId="75" xfId="58" applyNumberFormat="1" applyFont="1" applyFill="1" applyBorder="1" applyAlignment="1">
      <alignment vertical="center"/>
      <protection/>
    </xf>
    <xf numFmtId="0" fontId="92" fillId="34" borderId="37" xfId="58" applyNumberFormat="1" applyFont="1" applyFill="1" applyBorder="1" applyAlignment="1">
      <alignment vertical="center"/>
      <protection/>
    </xf>
    <xf numFmtId="3" fontId="92" fillId="34" borderId="36" xfId="58" applyNumberFormat="1" applyFont="1" applyFill="1" applyBorder="1" applyAlignment="1">
      <alignment vertical="center"/>
      <protection/>
    </xf>
    <xf numFmtId="181" fontId="92" fillId="34" borderId="40" xfId="58" applyNumberFormat="1" applyFont="1" applyFill="1" applyBorder="1" applyAlignment="1">
      <alignment vertical="center"/>
      <protection/>
    </xf>
    <xf numFmtId="3" fontId="92" fillId="34" borderId="39" xfId="58" applyNumberFormat="1" applyFont="1" applyFill="1" applyBorder="1" applyAlignment="1">
      <alignment vertical="center"/>
      <protection/>
    </xf>
    <xf numFmtId="10" fontId="92" fillId="34" borderId="40" xfId="58" applyNumberFormat="1" applyFont="1" applyFill="1" applyBorder="1" applyAlignment="1">
      <alignment horizontal="right" vertical="center"/>
      <protection/>
    </xf>
    <xf numFmtId="3" fontId="92" fillId="34" borderId="41" xfId="58" applyNumberFormat="1" applyFont="1" applyFill="1" applyBorder="1" applyAlignment="1">
      <alignment vertical="center"/>
      <protection/>
    </xf>
    <xf numFmtId="10" fontId="92" fillId="34" borderId="35" xfId="58" applyNumberFormat="1" applyFont="1" applyFill="1" applyBorder="1" applyAlignment="1">
      <alignment horizontal="right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160" customWidth="1"/>
    <col min="2" max="2" width="14.421875" style="160" customWidth="1"/>
    <col min="3" max="3" width="67.421875" style="160" customWidth="1"/>
    <col min="4" max="4" width="2.140625" style="160" customWidth="1"/>
    <col min="5" max="16384" width="11.421875" style="160" customWidth="1"/>
  </cols>
  <sheetData>
    <row r="1" ht="2.25" customHeight="1" thickBot="1">
      <c r="B1" s="159"/>
    </row>
    <row r="2" spans="2:3" ht="11.25" customHeight="1" thickTop="1">
      <c r="B2" s="411"/>
      <c r="C2" s="412"/>
    </row>
    <row r="3" spans="2:3" ht="21.75" customHeight="1">
      <c r="B3" s="413" t="s">
        <v>66</v>
      </c>
      <c r="C3" s="414"/>
    </row>
    <row r="4" spans="2:3" ht="18" customHeight="1">
      <c r="B4" s="415" t="s">
        <v>67</v>
      </c>
      <c r="C4" s="414"/>
    </row>
    <row r="5" spans="2:3" ht="18" customHeight="1">
      <c r="B5" s="416" t="s">
        <v>68</v>
      </c>
      <c r="C5" s="414"/>
    </row>
    <row r="6" spans="2:3" ht="9" customHeight="1">
      <c r="B6" s="413"/>
      <c r="C6" s="414"/>
    </row>
    <row r="7" spans="2:3" ht="3" customHeight="1">
      <c r="B7" s="417"/>
      <c r="C7" s="418"/>
    </row>
    <row r="8" spans="2:5" ht="24">
      <c r="B8" s="502" t="s">
        <v>150</v>
      </c>
      <c r="C8" s="503"/>
      <c r="E8" s="161"/>
    </row>
    <row r="9" spans="2:5" ht="23.25">
      <c r="B9" s="504" t="s">
        <v>35</v>
      </c>
      <c r="C9" s="505"/>
      <c r="E9" s="161"/>
    </row>
    <row r="10" spans="2:3" ht="18.75" customHeight="1">
      <c r="B10" s="506" t="s">
        <v>69</v>
      </c>
      <c r="C10" s="507"/>
    </row>
    <row r="11" spans="2:3" ht="4.5" customHeight="1" thickBot="1">
      <c r="B11" s="419"/>
      <c r="C11" s="420"/>
    </row>
    <row r="12" spans="2:3" ht="19.5" customHeight="1" thickBot="1" thickTop="1">
      <c r="B12" s="426" t="s">
        <v>70</v>
      </c>
      <c r="C12" s="427" t="s">
        <v>125</v>
      </c>
    </row>
    <row r="13" spans="2:3" ht="19.5" customHeight="1" thickTop="1">
      <c r="B13" s="162" t="s">
        <v>71</v>
      </c>
      <c r="C13" s="163" t="s">
        <v>72</v>
      </c>
    </row>
    <row r="14" spans="2:3" ht="19.5" customHeight="1">
      <c r="B14" s="421" t="s">
        <v>73</v>
      </c>
      <c r="C14" s="422" t="s">
        <v>74</v>
      </c>
    </row>
    <row r="15" spans="2:3" ht="19.5" customHeight="1">
      <c r="B15" s="164" t="s">
        <v>75</v>
      </c>
      <c r="C15" s="165" t="s">
        <v>76</v>
      </c>
    </row>
    <row r="16" spans="2:3" ht="19.5" customHeight="1">
      <c r="B16" s="421" t="s">
        <v>77</v>
      </c>
      <c r="C16" s="422" t="s">
        <v>78</v>
      </c>
    </row>
    <row r="17" spans="2:3" ht="19.5" customHeight="1">
      <c r="B17" s="164" t="s">
        <v>79</v>
      </c>
      <c r="C17" s="165" t="s">
        <v>80</v>
      </c>
    </row>
    <row r="18" spans="2:3" ht="19.5" customHeight="1">
      <c r="B18" s="421" t="s">
        <v>81</v>
      </c>
      <c r="C18" s="422" t="s">
        <v>82</v>
      </c>
    </row>
    <row r="19" spans="2:3" ht="19.5" customHeight="1">
      <c r="B19" s="164" t="s">
        <v>83</v>
      </c>
      <c r="C19" s="165" t="s">
        <v>84</v>
      </c>
    </row>
    <row r="20" spans="2:3" ht="19.5" customHeight="1">
      <c r="B20" s="421" t="s">
        <v>85</v>
      </c>
      <c r="C20" s="422" t="s">
        <v>86</v>
      </c>
    </row>
    <row r="21" spans="2:3" ht="19.5" customHeight="1">
      <c r="B21" s="164" t="s">
        <v>87</v>
      </c>
      <c r="C21" s="165" t="s">
        <v>88</v>
      </c>
    </row>
    <row r="22" spans="2:3" ht="19.5" customHeight="1">
      <c r="B22" s="421" t="s">
        <v>89</v>
      </c>
      <c r="C22" s="422" t="s">
        <v>90</v>
      </c>
    </row>
    <row r="23" spans="2:3" ht="20.25" customHeight="1">
      <c r="B23" s="164" t="s">
        <v>91</v>
      </c>
      <c r="C23" s="165" t="s">
        <v>92</v>
      </c>
    </row>
    <row r="24" spans="2:3" ht="20.25" customHeight="1">
      <c r="B24" s="421" t="s">
        <v>93</v>
      </c>
      <c r="C24" s="422" t="s">
        <v>94</v>
      </c>
    </row>
    <row r="25" spans="2:3" ht="20.25" customHeight="1">
      <c r="B25" s="164" t="s">
        <v>95</v>
      </c>
      <c r="C25" s="166" t="s">
        <v>96</v>
      </c>
    </row>
    <row r="26" spans="2:3" ht="20.25" customHeight="1">
      <c r="B26" s="421" t="s">
        <v>97</v>
      </c>
      <c r="C26" s="423" t="s">
        <v>98</v>
      </c>
    </row>
    <row r="27" spans="2:4" ht="20.25" customHeight="1">
      <c r="B27" s="164" t="s">
        <v>108</v>
      </c>
      <c r="C27" s="165" t="s">
        <v>118</v>
      </c>
      <c r="D27" s="190"/>
    </row>
    <row r="28" spans="2:4" ht="20.25" customHeight="1">
      <c r="B28" s="421" t="s">
        <v>109</v>
      </c>
      <c r="C28" s="422" t="s">
        <v>119</v>
      </c>
      <c r="D28" s="190"/>
    </row>
    <row r="29" spans="2:4" ht="20.25" customHeight="1">
      <c r="B29" s="164" t="s">
        <v>110</v>
      </c>
      <c r="C29" s="166" t="s">
        <v>120</v>
      </c>
      <c r="D29" s="190"/>
    </row>
    <row r="30" spans="2:4" ht="20.25" customHeight="1" thickBot="1">
      <c r="B30" s="424" t="s">
        <v>111</v>
      </c>
      <c r="C30" s="425" t="s">
        <v>121</v>
      </c>
      <c r="D30" s="190"/>
    </row>
    <row r="31" s="228" customFormat="1" ht="15" customHeight="1" thickTop="1"/>
    <row r="32" s="228" customFormat="1" ht="13.5">
      <c r="B32" s="229"/>
    </row>
    <row r="33" s="228" customFormat="1" ht="12.75"/>
    <row r="34" s="228" customFormat="1" ht="12.75"/>
    <row r="35" spans="1:3" ht="13.5">
      <c r="A35" s="183"/>
      <c r="B35" s="184" t="s">
        <v>126</v>
      </c>
      <c r="C35" s="183"/>
    </row>
    <row r="36" spans="1:3" ht="12.75">
      <c r="A36" s="183"/>
      <c r="B36" s="183" t="s">
        <v>127</v>
      </c>
      <c r="C36" s="183"/>
    </row>
    <row r="37" spans="1:3" ht="12.75">
      <c r="A37" s="183"/>
      <c r="B37" s="183"/>
      <c r="C37" s="183"/>
    </row>
    <row r="38" spans="1:3" ht="13.5">
      <c r="A38" s="183"/>
      <c r="B38" s="184" t="s">
        <v>128</v>
      </c>
      <c r="C38" s="183"/>
    </row>
    <row r="39" spans="1:3" ht="12.75">
      <c r="A39" s="183"/>
      <c r="B39" s="183" t="s">
        <v>129</v>
      </c>
      <c r="C39" s="183"/>
    </row>
    <row r="40" spans="1:3" ht="12.75">
      <c r="A40" s="183"/>
      <c r="B40" s="183"/>
      <c r="C40" s="183"/>
    </row>
    <row r="41" spans="1:3" ht="15">
      <c r="A41" s="183"/>
      <c r="B41" s="185" t="s">
        <v>99</v>
      </c>
      <c r="C41" s="183"/>
    </row>
    <row r="42" spans="1:3" ht="13.5">
      <c r="A42" s="183"/>
      <c r="B42" s="184" t="s">
        <v>130</v>
      </c>
      <c r="C42" s="183"/>
    </row>
    <row r="43" spans="1:3" ht="13.5">
      <c r="A43" s="183"/>
      <c r="B43" s="186" t="s">
        <v>100</v>
      </c>
      <c r="C43" s="183"/>
    </row>
    <row r="44" spans="1:3" ht="12.75">
      <c r="A44" s="183"/>
      <c r="B44" s="187" t="s">
        <v>101</v>
      </c>
      <c r="C44" s="183"/>
    </row>
    <row r="45" spans="1:3" ht="12.75">
      <c r="A45" s="183"/>
      <c r="B45" s="183"/>
      <c r="C45" s="183"/>
    </row>
    <row r="46" spans="1:3" ht="12.75">
      <c r="A46" s="183"/>
      <c r="B46" s="183"/>
      <c r="C46" s="183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J12" sqref="J12"/>
    </sheetView>
  </sheetViews>
  <sheetFormatPr defaultColWidth="9.140625" defaultRowHeight="15"/>
  <cols>
    <col min="1" max="1" width="15.8515625" style="100" customWidth="1"/>
    <col min="2" max="2" width="9.8515625" style="100" customWidth="1"/>
    <col min="3" max="3" width="12.00390625" style="100" customWidth="1"/>
    <col min="4" max="4" width="9.140625" style="100" bestFit="1" customWidth="1"/>
    <col min="5" max="5" width="9.7109375" style="100" bestFit="1" customWidth="1"/>
    <col min="6" max="6" width="9.7109375" style="100" customWidth="1"/>
    <col min="7" max="7" width="11.7109375" style="100" customWidth="1"/>
    <col min="8" max="8" width="9.140625" style="100" bestFit="1" customWidth="1"/>
    <col min="9" max="9" width="9.7109375" style="100" bestFit="1" customWidth="1"/>
    <col min="10" max="10" width="10.421875" style="100" customWidth="1"/>
    <col min="11" max="11" width="12.00390625" style="100" customWidth="1"/>
    <col min="12" max="12" width="9.421875" style="100" bestFit="1" customWidth="1"/>
    <col min="13" max="13" width="9.7109375" style="100" bestFit="1" customWidth="1"/>
    <col min="14" max="14" width="9.7109375" style="100" customWidth="1"/>
    <col min="15" max="15" width="11.57421875" style="100" customWidth="1"/>
    <col min="16" max="16" width="9.421875" style="100" bestFit="1" customWidth="1"/>
    <col min="17" max="17" width="10.28125" style="100" customWidth="1"/>
    <col min="18" max="16384" width="9.140625" style="100" customWidth="1"/>
  </cols>
  <sheetData>
    <row r="1" spans="16:17" ht="16.5">
      <c r="P1" s="554" t="s">
        <v>26</v>
      </c>
      <c r="Q1" s="554"/>
    </row>
    <row r="2" ht="3.75" customHeight="1" thickBot="1"/>
    <row r="3" spans="1:17" ht="24" customHeight="1" thickTop="1">
      <c r="A3" s="617" t="s">
        <v>46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</row>
    <row r="4" spans="1:17" ht="23.25" customHeight="1" thickBot="1">
      <c r="A4" s="609" t="s">
        <v>35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s="103" customFormat="1" ht="20.25" customHeight="1" thickBot="1">
      <c r="A5" s="620" t="s">
        <v>131</v>
      </c>
      <c r="B5" s="623" t="s">
        <v>33</v>
      </c>
      <c r="C5" s="624"/>
      <c r="D5" s="624"/>
      <c r="E5" s="624"/>
      <c r="F5" s="625"/>
      <c r="G5" s="625"/>
      <c r="H5" s="625"/>
      <c r="I5" s="626"/>
      <c r="J5" s="624" t="s">
        <v>32</v>
      </c>
      <c r="K5" s="624"/>
      <c r="L5" s="624"/>
      <c r="M5" s="624"/>
      <c r="N5" s="624"/>
      <c r="O5" s="624"/>
      <c r="P5" s="624"/>
      <c r="Q5" s="627"/>
    </row>
    <row r="6" spans="1:17" s="225" customFormat="1" ht="28.5" customHeight="1" thickBot="1">
      <c r="A6" s="621"/>
      <c r="B6" s="542" t="s">
        <v>155</v>
      </c>
      <c r="C6" s="552"/>
      <c r="D6" s="553"/>
      <c r="E6" s="548" t="s">
        <v>31</v>
      </c>
      <c r="F6" s="542" t="s">
        <v>156</v>
      </c>
      <c r="G6" s="552"/>
      <c r="H6" s="553"/>
      <c r="I6" s="550" t="s">
        <v>30</v>
      </c>
      <c r="J6" s="542" t="s">
        <v>157</v>
      </c>
      <c r="K6" s="552"/>
      <c r="L6" s="553"/>
      <c r="M6" s="548" t="s">
        <v>31</v>
      </c>
      <c r="N6" s="542" t="s">
        <v>158</v>
      </c>
      <c r="O6" s="552"/>
      <c r="P6" s="553"/>
      <c r="Q6" s="548" t="s">
        <v>30</v>
      </c>
    </row>
    <row r="7" spans="1:17" s="102" customFormat="1" ht="22.5" customHeight="1" thickBot="1">
      <c r="A7" s="622"/>
      <c r="B7" s="77" t="s">
        <v>20</v>
      </c>
      <c r="C7" s="74" t="s">
        <v>19</v>
      </c>
      <c r="D7" s="74" t="s">
        <v>15</v>
      </c>
      <c r="E7" s="549"/>
      <c r="F7" s="77" t="s">
        <v>20</v>
      </c>
      <c r="G7" s="75" t="s">
        <v>19</v>
      </c>
      <c r="H7" s="74" t="s">
        <v>15</v>
      </c>
      <c r="I7" s="551"/>
      <c r="J7" s="77" t="s">
        <v>20</v>
      </c>
      <c r="K7" s="74" t="s">
        <v>19</v>
      </c>
      <c r="L7" s="75" t="s">
        <v>15</v>
      </c>
      <c r="M7" s="549"/>
      <c r="N7" s="76" t="s">
        <v>20</v>
      </c>
      <c r="O7" s="75" t="s">
        <v>19</v>
      </c>
      <c r="P7" s="74" t="s">
        <v>15</v>
      </c>
      <c r="Q7" s="549"/>
    </row>
    <row r="8" spans="1:17" s="692" customFormat="1" ht="18" customHeight="1" thickBot="1">
      <c r="A8" s="687" t="s">
        <v>44</v>
      </c>
      <c r="B8" s="688">
        <f>SUM(B9:B58)</f>
        <v>14601.706</v>
      </c>
      <c r="C8" s="689">
        <f>SUM(C9:C58)</f>
        <v>1030.7220000000002</v>
      </c>
      <c r="D8" s="689">
        <f aca="true" t="shared" si="0" ref="D8:D16">C8+B8</f>
        <v>15632.428</v>
      </c>
      <c r="E8" s="690">
        <f aca="true" t="shared" si="1" ref="E8:E16">D8/$D$8</f>
        <v>1</v>
      </c>
      <c r="F8" s="689">
        <f>SUM(F9:F58)</f>
        <v>11702.401000000005</v>
      </c>
      <c r="G8" s="689">
        <f>SUM(G9:G58)</f>
        <v>2518.913</v>
      </c>
      <c r="H8" s="689">
        <f aca="true" t="shared" si="2" ref="H8:H16">G8+F8</f>
        <v>14221.314000000006</v>
      </c>
      <c r="I8" s="389">
        <f aca="true" t="shared" si="3" ref="I8:I16">(D8/H8-1)</f>
        <v>0.099225289589977</v>
      </c>
      <c r="J8" s="691">
        <f>SUM(J9:J58)</f>
        <v>125593.17599999998</v>
      </c>
      <c r="K8" s="689">
        <f>SUM(K9:K58)</f>
        <v>18690.222999999984</v>
      </c>
      <c r="L8" s="689">
        <f aca="true" t="shared" si="4" ref="L8:L16">K8+J8</f>
        <v>144283.39899999998</v>
      </c>
      <c r="M8" s="690">
        <f aca="true" t="shared" si="5" ref="M8:M16">(L8/$L$8)</f>
        <v>1</v>
      </c>
      <c r="N8" s="689">
        <f>SUM(N9:N58)</f>
        <v>124360.07900000001</v>
      </c>
      <c r="O8" s="689">
        <f>SUM(O9:O58)</f>
        <v>19280.73809999999</v>
      </c>
      <c r="P8" s="689">
        <f aca="true" t="shared" si="6" ref="P8:P16">O8+N8</f>
        <v>143640.81710000001</v>
      </c>
      <c r="Q8" s="390">
        <f aca="true" t="shared" si="7" ref="Q8:Q16">(L8/P8-1)</f>
        <v>0.0044735327532465785</v>
      </c>
    </row>
    <row r="9" spans="1:17" s="101" customFormat="1" ht="18" customHeight="1" thickTop="1">
      <c r="A9" s="359" t="s">
        <v>225</v>
      </c>
      <c r="B9" s="360">
        <v>2196.1749999999997</v>
      </c>
      <c r="C9" s="361">
        <v>24.372</v>
      </c>
      <c r="D9" s="361">
        <f t="shared" si="0"/>
        <v>2220.5469999999996</v>
      </c>
      <c r="E9" s="362">
        <f t="shared" si="1"/>
        <v>0.14204747976449977</v>
      </c>
      <c r="F9" s="363">
        <v>2059.8940000000002</v>
      </c>
      <c r="G9" s="361">
        <v>295.586</v>
      </c>
      <c r="H9" s="361">
        <f t="shared" si="2"/>
        <v>2355.4800000000005</v>
      </c>
      <c r="I9" s="364">
        <f t="shared" si="3"/>
        <v>-0.057284714792739</v>
      </c>
      <c r="J9" s="363">
        <v>21177.498999999993</v>
      </c>
      <c r="K9" s="361">
        <v>964.0449999999998</v>
      </c>
      <c r="L9" s="361">
        <f t="shared" si="4"/>
        <v>22141.54399999999</v>
      </c>
      <c r="M9" s="364">
        <f t="shared" si="5"/>
        <v>0.15345870802503062</v>
      </c>
      <c r="N9" s="363">
        <v>20517.747999999996</v>
      </c>
      <c r="O9" s="361">
        <v>1596.3639999999998</v>
      </c>
      <c r="P9" s="361">
        <f t="shared" si="6"/>
        <v>22114.111999999997</v>
      </c>
      <c r="Q9" s="365">
        <f t="shared" si="7"/>
        <v>0.001240474860577434</v>
      </c>
    </row>
    <row r="10" spans="1:17" s="101" customFormat="1" ht="18" customHeight="1">
      <c r="A10" s="366" t="s">
        <v>227</v>
      </c>
      <c r="B10" s="367">
        <v>2081.992</v>
      </c>
      <c r="C10" s="368">
        <v>2.9250000000000003</v>
      </c>
      <c r="D10" s="368">
        <f t="shared" si="0"/>
        <v>2084.9170000000004</v>
      </c>
      <c r="E10" s="369">
        <f t="shared" si="1"/>
        <v>0.13337128435838633</v>
      </c>
      <c r="F10" s="370">
        <v>1618.374</v>
      </c>
      <c r="G10" s="368">
        <v>259.839</v>
      </c>
      <c r="H10" s="368">
        <f t="shared" si="2"/>
        <v>1878.213</v>
      </c>
      <c r="I10" s="371">
        <f t="shared" si="3"/>
        <v>0.1100535455776317</v>
      </c>
      <c r="J10" s="370">
        <v>16864.786999999993</v>
      </c>
      <c r="K10" s="368">
        <v>2901.9889999999996</v>
      </c>
      <c r="L10" s="368">
        <f t="shared" si="4"/>
        <v>19766.77599999999</v>
      </c>
      <c r="M10" s="371">
        <f t="shared" si="5"/>
        <v>0.13699965579546677</v>
      </c>
      <c r="N10" s="370">
        <v>15817.173</v>
      </c>
      <c r="O10" s="368">
        <v>982.8189999999995</v>
      </c>
      <c r="P10" s="368">
        <f t="shared" si="6"/>
        <v>16799.992</v>
      </c>
      <c r="Q10" s="372">
        <f t="shared" si="7"/>
        <v>0.1765943698068424</v>
      </c>
    </row>
    <row r="11" spans="1:17" s="101" customFormat="1" ht="18" customHeight="1">
      <c r="A11" s="366" t="s">
        <v>228</v>
      </c>
      <c r="B11" s="367">
        <v>1981.093</v>
      </c>
      <c r="C11" s="368">
        <v>39.916999999999994</v>
      </c>
      <c r="D11" s="368">
        <f t="shared" si="0"/>
        <v>2021.01</v>
      </c>
      <c r="E11" s="369">
        <f t="shared" si="1"/>
        <v>0.1292831798105835</v>
      </c>
      <c r="F11" s="370">
        <v>1706.414</v>
      </c>
      <c r="G11" s="368">
        <v>122.31899999999999</v>
      </c>
      <c r="H11" s="368">
        <f t="shared" si="2"/>
        <v>1828.733</v>
      </c>
      <c r="I11" s="371">
        <f t="shared" si="3"/>
        <v>0.1051421940764452</v>
      </c>
      <c r="J11" s="370">
        <v>18361.215999999997</v>
      </c>
      <c r="K11" s="368">
        <v>228.26500000000004</v>
      </c>
      <c r="L11" s="368">
        <f t="shared" si="4"/>
        <v>18589.480999999996</v>
      </c>
      <c r="M11" s="371">
        <f t="shared" si="5"/>
        <v>0.1288400545651132</v>
      </c>
      <c r="N11" s="370">
        <v>18316.151000000005</v>
      </c>
      <c r="O11" s="368">
        <v>307.471</v>
      </c>
      <c r="P11" s="368">
        <f t="shared" si="6"/>
        <v>18623.622000000007</v>
      </c>
      <c r="Q11" s="372">
        <f t="shared" si="7"/>
        <v>-0.0018332094583970449</v>
      </c>
    </row>
    <row r="12" spans="1:17" s="101" customFormat="1" ht="18" customHeight="1">
      <c r="A12" s="366" t="s">
        <v>252</v>
      </c>
      <c r="B12" s="367">
        <v>1450.387</v>
      </c>
      <c r="C12" s="368">
        <v>0</v>
      </c>
      <c r="D12" s="368">
        <f>C12+B12</f>
        <v>1450.387</v>
      </c>
      <c r="E12" s="369">
        <f>D12/$D$8</f>
        <v>0.09278066081609332</v>
      </c>
      <c r="F12" s="370">
        <v>1325.6390000000001</v>
      </c>
      <c r="G12" s="368">
        <v>359.402</v>
      </c>
      <c r="H12" s="368">
        <f>G12+F12</f>
        <v>1685.0410000000002</v>
      </c>
      <c r="I12" s="371">
        <f>(D12/H12-1)</f>
        <v>-0.13925714567182645</v>
      </c>
      <c r="J12" s="370">
        <v>9768.515</v>
      </c>
      <c r="K12" s="368">
        <v>3212.5949999999993</v>
      </c>
      <c r="L12" s="368">
        <f>K12+J12</f>
        <v>12981.109999999999</v>
      </c>
      <c r="M12" s="371">
        <f>(L12/$L$8)</f>
        <v>0.08996953280813685</v>
      </c>
      <c r="N12" s="370">
        <v>12380.02</v>
      </c>
      <c r="O12" s="368">
        <v>3304.8669999999997</v>
      </c>
      <c r="P12" s="368">
        <f>O12+N12</f>
        <v>15684.887</v>
      </c>
      <c r="Q12" s="372">
        <f>(L12/P12-1)</f>
        <v>-0.17238103149866502</v>
      </c>
    </row>
    <row r="13" spans="1:17" s="101" customFormat="1" ht="18" customHeight="1">
      <c r="A13" s="366" t="s">
        <v>233</v>
      </c>
      <c r="B13" s="367">
        <v>866.4849999999999</v>
      </c>
      <c r="C13" s="368">
        <v>12.425999999999998</v>
      </c>
      <c r="D13" s="368">
        <f>C13+B13</f>
        <v>878.911</v>
      </c>
      <c r="E13" s="369">
        <f>D13/$D$8</f>
        <v>0.05622357576187141</v>
      </c>
      <c r="F13" s="370">
        <v>823.8889999999999</v>
      </c>
      <c r="G13" s="368">
        <v>147.73100000000002</v>
      </c>
      <c r="H13" s="368">
        <f>G13+F13</f>
        <v>971.6199999999999</v>
      </c>
      <c r="I13" s="371">
        <f>(D13/H13-1)</f>
        <v>-0.09541693254564543</v>
      </c>
      <c r="J13" s="370">
        <v>8730.258999999996</v>
      </c>
      <c r="K13" s="368">
        <v>801.3849999999998</v>
      </c>
      <c r="L13" s="368">
        <f>K13+J13</f>
        <v>9531.643999999997</v>
      </c>
      <c r="M13" s="371">
        <f>(L13/$L$8)</f>
        <v>0.06606195907541655</v>
      </c>
      <c r="N13" s="370">
        <v>8672.420999999998</v>
      </c>
      <c r="O13" s="368">
        <v>1403.5150000000006</v>
      </c>
      <c r="P13" s="368">
        <f>O13+N13</f>
        <v>10075.936</v>
      </c>
      <c r="Q13" s="372">
        <f>(L13/P13-1)</f>
        <v>-0.05401900131164028</v>
      </c>
    </row>
    <row r="14" spans="1:17" s="101" customFormat="1" ht="18" customHeight="1">
      <c r="A14" s="366" t="s">
        <v>234</v>
      </c>
      <c r="B14" s="367">
        <v>720.659</v>
      </c>
      <c r="C14" s="368">
        <v>1.7610000000000001</v>
      </c>
      <c r="D14" s="368">
        <f>C14+B14</f>
        <v>722.42</v>
      </c>
      <c r="E14" s="369">
        <f>D14/$D$8</f>
        <v>0.04621291075193182</v>
      </c>
      <c r="F14" s="370">
        <v>335.59799999999996</v>
      </c>
      <c r="G14" s="368">
        <v>70.238</v>
      </c>
      <c r="H14" s="368">
        <f>G14+F14</f>
        <v>405.83599999999996</v>
      </c>
      <c r="I14" s="371">
        <f>(D14/H14-1)</f>
        <v>0.7800786524606</v>
      </c>
      <c r="J14" s="370">
        <v>5832.183999999998</v>
      </c>
      <c r="K14" s="368">
        <v>30.050999999999995</v>
      </c>
      <c r="L14" s="368">
        <f>K14+J14</f>
        <v>5862.234999999999</v>
      </c>
      <c r="M14" s="371">
        <f>(L14/$L$8)</f>
        <v>0.04063000345590694</v>
      </c>
      <c r="N14" s="370">
        <v>4213.416000000001</v>
      </c>
      <c r="O14" s="368">
        <v>112.25999999999999</v>
      </c>
      <c r="P14" s="368">
        <f>O14+N14</f>
        <v>4325.676000000001</v>
      </c>
      <c r="Q14" s="372">
        <f>(L14/P14-1)</f>
        <v>0.3552182364097536</v>
      </c>
    </row>
    <row r="15" spans="1:17" s="101" customFormat="1" ht="18" customHeight="1">
      <c r="A15" s="366" t="s">
        <v>226</v>
      </c>
      <c r="B15" s="367">
        <v>602.415</v>
      </c>
      <c r="C15" s="368">
        <v>3.756</v>
      </c>
      <c r="D15" s="368">
        <f t="shared" si="0"/>
        <v>606.1709999999999</v>
      </c>
      <c r="E15" s="369">
        <f t="shared" si="1"/>
        <v>0.03877650995737834</v>
      </c>
      <c r="F15" s="370">
        <v>636.3660000000001</v>
      </c>
      <c r="G15" s="368">
        <v>279.12199999999996</v>
      </c>
      <c r="H15" s="368">
        <f t="shared" si="2"/>
        <v>915.488</v>
      </c>
      <c r="I15" s="371">
        <f t="shared" si="3"/>
        <v>-0.33787116816386464</v>
      </c>
      <c r="J15" s="370">
        <v>5728.459</v>
      </c>
      <c r="K15" s="368">
        <v>1067.8500000000004</v>
      </c>
      <c r="L15" s="368">
        <f t="shared" si="4"/>
        <v>6796.309</v>
      </c>
      <c r="M15" s="371">
        <f t="shared" si="5"/>
        <v>0.04710388753733201</v>
      </c>
      <c r="N15" s="370">
        <v>6132.662</v>
      </c>
      <c r="O15" s="368">
        <v>1079.6140000000003</v>
      </c>
      <c r="P15" s="368">
        <f t="shared" si="6"/>
        <v>7212.276000000001</v>
      </c>
      <c r="Q15" s="372">
        <f t="shared" si="7"/>
        <v>-0.0576748588101732</v>
      </c>
    </row>
    <row r="16" spans="1:17" s="101" customFormat="1" ht="18" customHeight="1">
      <c r="A16" s="366" t="s">
        <v>230</v>
      </c>
      <c r="B16" s="367">
        <v>483.533</v>
      </c>
      <c r="C16" s="368">
        <v>2.425</v>
      </c>
      <c r="D16" s="368">
        <f t="shared" si="0"/>
        <v>485.958</v>
      </c>
      <c r="E16" s="369">
        <f t="shared" si="1"/>
        <v>0.03108653371056627</v>
      </c>
      <c r="F16" s="370">
        <v>317.511</v>
      </c>
      <c r="G16" s="368">
        <v>32.793000000000006</v>
      </c>
      <c r="H16" s="368">
        <f t="shared" si="2"/>
        <v>350.30400000000003</v>
      </c>
      <c r="I16" s="371">
        <f t="shared" si="3"/>
        <v>0.38724650589202514</v>
      </c>
      <c r="J16" s="370">
        <v>4245.495</v>
      </c>
      <c r="K16" s="368">
        <v>41.809</v>
      </c>
      <c r="L16" s="368">
        <f t="shared" si="4"/>
        <v>4287.304</v>
      </c>
      <c r="M16" s="371">
        <f t="shared" si="5"/>
        <v>0.029714464933003143</v>
      </c>
      <c r="N16" s="370">
        <v>3438.424</v>
      </c>
      <c r="O16" s="368">
        <v>66.297</v>
      </c>
      <c r="P16" s="368">
        <f t="shared" si="6"/>
        <v>3504.721</v>
      </c>
      <c r="Q16" s="372">
        <f t="shared" si="7"/>
        <v>0.2232939512160883</v>
      </c>
    </row>
    <row r="17" spans="1:17" s="101" customFormat="1" ht="18" customHeight="1">
      <c r="A17" s="366" t="s">
        <v>231</v>
      </c>
      <c r="B17" s="367">
        <v>429.51</v>
      </c>
      <c r="C17" s="368">
        <v>0.455</v>
      </c>
      <c r="D17" s="368">
        <f aca="true" t="shared" si="8" ref="D17:D39">C17+B17</f>
        <v>429.965</v>
      </c>
      <c r="E17" s="369">
        <f aca="true" t="shared" si="9" ref="E17:E39">D17/$D$8</f>
        <v>0.027504684493029487</v>
      </c>
      <c r="F17" s="370">
        <v>301.62</v>
      </c>
      <c r="G17" s="368">
        <v>22.18</v>
      </c>
      <c r="H17" s="368">
        <f aca="true" t="shared" si="10" ref="H17:H39">G17+F17</f>
        <v>323.8</v>
      </c>
      <c r="I17" s="371">
        <f aca="true" t="shared" si="11" ref="I17:I39">(D17/H17-1)</f>
        <v>0.32787214329833225</v>
      </c>
      <c r="J17" s="370">
        <v>3318.656000000001</v>
      </c>
      <c r="K17" s="368">
        <v>26.855</v>
      </c>
      <c r="L17" s="368">
        <f aca="true" t="shared" si="12" ref="L17:L39">K17+J17</f>
        <v>3345.511000000001</v>
      </c>
      <c r="M17" s="371">
        <f aca="true" t="shared" si="13" ref="M17:M39">(L17/$L$8)</f>
        <v>0.023187081973304505</v>
      </c>
      <c r="N17" s="370">
        <v>3628.9349999999995</v>
      </c>
      <c r="O17" s="368">
        <v>26.928</v>
      </c>
      <c r="P17" s="368">
        <f aca="true" t="shared" si="14" ref="P17:P39">O17+N17</f>
        <v>3655.8629999999994</v>
      </c>
      <c r="Q17" s="372">
        <f aca="true" t="shared" si="15" ref="Q17:Q39">(L17/P17-1)</f>
        <v>-0.08489158373823047</v>
      </c>
    </row>
    <row r="18" spans="1:17" s="101" customFormat="1" ht="18" customHeight="1">
      <c r="A18" s="366" t="s">
        <v>237</v>
      </c>
      <c r="B18" s="367">
        <v>275.409</v>
      </c>
      <c r="C18" s="368">
        <v>0</v>
      </c>
      <c r="D18" s="368">
        <f t="shared" si="8"/>
        <v>275.409</v>
      </c>
      <c r="E18" s="369">
        <f t="shared" si="9"/>
        <v>0.017617800638518852</v>
      </c>
      <c r="F18" s="370">
        <v>144.5</v>
      </c>
      <c r="G18" s="368">
        <v>0.07</v>
      </c>
      <c r="H18" s="368">
        <f t="shared" si="10"/>
        <v>144.57</v>
      </c>
      <c r="I18" s="371">
        <f t="shared" si="11"/>
        <v>0.9050217887528533</v>
      </c>
      <c r="J18" s="370">
        <v>2314.391</v>
      </c>
      <c r="K18" s="368">
        <v>0.15</v>
      </c>
      <c r="L18" s="368">
        <f t="shared" si="12"/>
        <v>2314.541</v>
      </c>
      <c r="M18" s="371">
        <f t="shared" si="13"/>
        <v>0.01604163067990934</v>
      </c>
      <c r="N18" s="370">
        <v>2504.8919999999994</v>
      </c>
      <c r="O18" s="368">
        <v>4.851000000000001</v>
      </c>
      <c r="P18" s="368">
        <f t="shared" si="14"/>
        <v>2509.7429999999995</v>
      </c>
      <c r="Q18" s="372">
        <f t="shared" si="15"/>
        <v>-0.07777768480677083</v>
      </c>
    </row>
    <row r="19" spans="1:17" s="101" customFormat="1" ht="18" customHeight="1">
      <c r="A19" s="366" t="s">
        <v>229</v>
      </c>
      <c r="B19" s="367">
        <v>264.97499999999997</v>
      </c>
      <c r="C19" s="368">
        <v>2.971</v>
      </c>
      <c r="D19" s="368">
        <f aca="true" t="shared" si="16" ref="D19:D27">C19+B19</f>
        <v>267.94599999999997</v>
      </c>
      <c r="E19" s="369">
        <f aca="true" t="shared" si="17" ref="E19:E27">D19/$D$8</f>
        <v>0.017140395593058223</v>
      </c>
      <c r="F19" s="370">
        <v>187.47</v>
      </c>
      <c r="G19" s="368">
        <v>8.763</v>
      </c>
      <c r="H19" s="368">
        <f aca="true" t="shared" si="18" ref="H19:H27">G19+F19</f>
        <v>196.233</v>
      </c>
      <c r="I19" s="371">
        <f aca="true" t="shared" si="19" ref="I19:I27">(D19/H19-1)</f>
        <v>0.3654482171704043</v>
      </c>
      <c r="J19" s="370">
        <v>2604.3100000000004</v>
      </c>
      <c r="K19" s="368">
        <v>11.677</v>
      </c>
      <c r="L19" s="368">
        <f aca="true" t="shared" si="20" ref="L19:L27">K19+J19</f>
        <v>2615.9870000000005</v>
      </c>
      <c r="M19" s="371">
        <f aca="true" t="shared" si="21" ref="M19:M27">(L19/$L$8)</f>
        <v>0.018130893908314436</v>
      </c>
      <c r="N19" s="370">
        <v>2342.1910000000003</v>
      </c>
      <c r="O19" s="368">
        <v>13.328</v>
      </c>
      <c r="P19" s="368">
        <f aca="true" t="shared" si="22" ref="P19:P27">O19+N19</f>
        <v>2355.5190000000002</v>
      </c>
      <c r="Q19" s="372">
        <f aca="true" t="shared" si="23" ref="Q19:Q27">(L19/P19-1)</f>
        <v>0.11057775377740553</v>
      </c>
    </row>
    <row r="20" spans="1:17" s="101" customFormat="1" ht="18" customHeight="1">
      <c r="A20" s="366" t="s">
        <v>241</v>
      </c>
      <c r="B20" s="367">
        <v>235.74300000000002</v>
      </c>
      <c r="C20" s="368">
        <v>0</v>
      </c>
      <c r="D20" s="368">
        <f t="shared" si="16"/>
        <v>235.74300000000002</v>
      </c>
      <c r="E20" s="369">
        <f t="shared" si="17"/>
        <v>0.015080382906609263</v>
      </c>
      <c r="F20" s="370">
        <v>210.653</v>
      </c>
      <c r="G20" s="368"/>
      <c r="H20" s="368">
        <f t="shared" si="18"/>
        <v>210.653</v>
      </c>
      <c r="I20" s="371">
        <f t="shared" si="19"/>
        <v>0.11910582806796022</v>
      </c>
      <c r="J20" s="370">
        <v>2040.4719999999993</v>
      </c>
      <c r="K20" s="368">
        <v>15.99</v>
      </c>
      <c r="L20" s="368">
        <f t="shared" si="20"/>
        <v>2056.461999999999</v>
      </c>
      <c r="M20" s="371">
        <f t="shared" si="21"/>
        <v>0.014252935640918741</v>
      </c>
      <c r="N20" s="370">
        <v>2112.0809999999997</v>
      </c>
      <c r="O20" s="368">
        <v>248.08100000000002</v>
      </c>
      <c r="P20" s="368">
        <f t="shared" si="22"/>
        <v>2360.162</v>
      </c>
      <c r="Q20" s="372">
        <f t="shared" si="23"/>
        <v>-0.12867760772353798</v>
      </c>
    </row>
    <row r="21" spans="1:17" s="101" customFormat="1" ht="18" customHeight="1">
      <c r="A21" s="366" t="s">
        <v>279</v>
      </c>
      <c r="B21" s="367">
        <v>215.062</v>
      </c>
      <c r="C21" s="368">
        <v>0</v>
      </c>
      <c r="D21" s="368">
        <f t="shared" si="16"/>
        <v>215.062</v>
      </c>
      <c r="E21" s="369">
        <f t="shared" si="17"/>
        <v>0.013757427828869578</v>
      </c>
      <c r="F21" s="370">
        <v>248.68599999999998</v>
      </c>
      <c r="G21" s="368">
        <v>28.43</v>
      </c>
      <c r="H21" s="368">
        <f t="shared" si="18"/>
        <v>277.116</v>
      </c>
      <c r="I21" s="371">
        <f t="shared" si="19"/>
        <v>-0.22392788579511824</v>
      </c>
      <c r="J21" s="370">
        <v>2582.630000000001</v>
      </c>
      <c r="K21" s="368">
        <v>0.07</v>
      </c>
      <c r="L21" s="368">
        <f t="shared" si="20"/>
        <v>2582.700000000001</v>
      </c>
      <c r="M21" s="371">
        <f t="shared" si="21"/>
        <v>0.017900188226089693</v>
      </c>
      <c r="N21" s="370">
        <v>2429.6530000000007</v>
      </c>
      <c r="O21" s="368">
        <v>28.55</v>
      </c>
      <c r="P21" s="368">
        <f t="shared" si="22"/>
        <v>2458.203000000001</v>
      </c>
      <c r="Q21" s="372">
        <f t="shared" si="23"/>
        <v>0.05064553252925008</v>
      </c>
    </row>
    <row r="22" spans="1:17" s="101" customFormat="1" ht="18" customHeight="1">
      <c r="A22" s="366" t="s">
        <v>235</v>
      </c>
      <c r="B22" s="367">
        <v>200.203</v>
      </c>
      <c r="C22" s="368">
        <v>0.761</v>
      </c>
      <c r="D22" s="368">
        <f t="shared" si="16"/>
        <v>200.964</v>
      </c>
      <c r="E22" s="369">
        <f t="shared" si="17"/>
        <v>0.012855584557945828</v>
      </c>
      <c r="F22" s="370">
        <v>120.137</v>
      </c>
      <c r="G22" s="368">
        <v>10.755</v>
      </c>
      <c r="H22" s="368">
        <f t="shared" si="18"/>
        <v>130.892</v>
      </c>
      <c r="I22" s="371">
        <f t="shared" si="19"/>
        <v>0.5353421141093422</v>
      </c>
      <c r="J22" s="370">
        <v>1778.634</v>
      </c>
      <c r="K22" s="368">
        <v>4.562999999999999</v>
      </c>
      <c r="L22" s="368">
        <f t="shared" si="20"/>
        <v>1783.1970000000001</v>
      </c>
      <c r="M22" s="371">
        <f t="shared" si="21"/>
        <v>0.012358989408060732</v>
      </c>
      <c r="N22" s="370">
        <v>1560.1110000000003</v>
      </c>
      <c r="O22" s="368">
        <v>20.42</v>
      </c>
      <c r="P22" s="368">
        <f t="shared" si="22"/>
        <v>1580.5310000000004</v>
      </c>
      <c r="Q22" s="372">
        <f t="shared" si="23"/>
        <v>0.12822652640156984</v>
      </c>
    </row>
    <row r="23" spans="1:17" s="101" customFormat="1" ht="18" customHeight="1">
      <c r="A23" s="366" t="s">
        <v>280</v>
      </c>
      <c r="B23" s="367">
        <v>200.924</v>
      </c>
      <c r="C23" s="368">
        <v>0</v>
      </c>
      <c r="D23" s="368">
        <f t="shared" si="16"/>
        <v>200.924</v>
      </c>
      <c r="E23" s="369">
        <f t="shared" si="17"/>
        <v>0.012853025774371071</v>
      </c>
      <c r="F23" s="370">
        <v>200.054</v>
      </c>
      <c r="G23" s="368"/>
      <c r="H23" s="368">
        <f t="shared" si="18"/>
        <v>200.054</v>
      </c>
      <c r="I23" s="371">
        <f t="shared" si="19"/>
        <v>0.004348825817029445</v>
      </c>
      <c r="J23" s="370">
        <v>2050.6440000000007</v>
      </c>
      <c r="K23" s="368"/>
      <c r="L23" s="368">
        <f t="shared" si="20"/>
        <v>2050.6440000000007</v>
      </c>
      <c r="M23" s="371">
        <f t="shared" si="21"/>
        <v>0.01421261222159038</v>
      </c>
      <c r="N23" s="370">
        <v>1986.0189999999998</v>
      </c>
      <c r="O23" s="368"/>
      <c r="P23" s="368">
        <f t="shared" si="22"/>
        <v>1986.0189999999998</v>
      </c>
      <c r="Q23" s="372">
        <f t="shared" si="23"/>
        <v>0.03253997066493364</v>
      </c>
    </row>
    <row r="24" spans="1:17" s="101" customFormat="1" ht="18" customHeight="1">
      <c r="A24" s="366" t="s">
        <v>243</v>
      </c>
      <c r="B24" s="367">
        <v>192.739</v>
      </c>
      <c r="C24" s="368">
        <v>0.37</v>
      </c>
      <c r="D24" s="368">
        <f t="shared" si="16"/>
        <v>193.109</v>
      </c>
      <c r="E24" s="369">
        <f t="shared" si="17"/>
        <v>0.012353103433452564</v>
      </c>
      <c r="F24" s="370">
        <v>52.81100000000001</v>
      </c>
      <c r="G24" s="368">
        <v>0.12</v>
      </c>
      <c r="H24" s="368">
        <f t="shared" si="18"/>
        <v>52.931000000000004</v>
      </c>
      <c r="I24" s="371">
        <f t="shared" si="19"/>
        <v>2.6483157318017794</v>
      </c>
      <c r="J24" s="370">
        <v>769.9010000000001</v>
      </c>
      <c r="K24" s="368">
        <v>4.045</v>
      </c>
      <c r="L24" s="368">
        <f t="shared" si="20"/>
        <v>773.946</v>
      </c>
      <c r="M24" s="371">
        <f t="shared" si="21"/>
        <v>0.005364068252924927</v>
      </c>
      <c r="N24" s="370">
        <v>409.2540000000001</v>
      </c>
      <c r="O24" s="368">
        <v>13.498999999999999</v>
      </c>
      <c r="P24" s="368">
        <f t="shared" si="22"/>
        <v>422.7530000000001</v>
      </c>
      <c r="Q24" s="372">
        <f t="shared" si="23"/>
        <v>0.8307285814648266</v>
      </c>
    </row>
    <row r="25" spans="1:17" s="101" customFormat="1" ht="18" customHeight="1">
      <c r="A25" s="366" t="s">
        <v>248</v>
      </c>
      <c r="B25" s="367">
        <v>189.76700000000002</v>
      </c>
      <c r="C25" s="368">
        <v>3.0440000000000005</v>
      </c>
      <c r="D25" s="368">
        <f t="shared" si="16"/>
        <v>192.81100000000004</v>
      </c>
      <c r="E25" s="369">
        <f t="shared" si="17"/>
        <v>0.012334040495820613</v>
      </c>
      <c r="F25" s="370">
        <v>121.253</v>
      </c>
      <c r="G25" s="368">
        <v>8.724</v>
      </c>
      <c r="H25" s="368">
        <f t="shared" si="18"/>
        <v>129.977</v>
      </c>
      <c r="I25" s="371">
        <f t="shared" si="19"/>
        <v>0.48342399039830153</v>
      </c>
      <c r="J25" s="370">
        <v>1756.33</v>
      </c>
      <c r="K25" s="368">
        <v>10.038</v>
      </c>
      <c r="L25" s="368">
        <f t="shared" si="20"/>
        <v>1766.368</v>
      </c>
      <c r="M25" s="371">
        <f t="shared" si="21"/>
        <v>0.012242350902753546</v>
      </c>
      <c r="N25" s="370">
        <v>1554.142</v>
      </c>
      <c r="O25" s="368">
        <v>12.459</v>
      </c>
      <c r="P25" s="368">
        <f t="shared" si="22"/>
        <v>1566.601</v>
      </c>
      <c r="Q25" s="372">
        <f t="shared" si="23"/>
        <v>0.1275161958916149</v>
      </c>
    </row>
    <row r="26" spans="1:17" s="101" customFormat="1" ht="18" customHeight="1">
      <c r="A26" s="366" t="s">
        <v>261</v>
      </c>
      <c r="B26" s="367">
        <v>3.065</v>
      </c>
      <c r="C26" s="368">
        <v>171.967</v>
      </c>
      <c r="D26" s="368">
        <f t="shared" si="16"/>
        <v>175.032</v>
      </c>
      <c r="E26" s="369">
        <f t="shared" si="17"/>
        <v>0.011196725166429682</v>
      </c>
      <c r="F26" s="370">
        <v>3.6719999999999997</v>
      </c>
      <c r="G26" s="368">
        <v>53.802</v>
      </c>
      <c r="H26" s="368">
        <f t="shared" si="18"/>
        <v>57.474</v>
      </c>
      <c r="I26" s="371">
        <f t="shared" si="19"/>
        <v>2.0454118383964928</v>
      </c>
      <c r="J26" s="370">
        <v>103.266</v>
      </c>
      <c r="K26" s="368">
        <v>1189.813</v>
      </c>
      <c r="L26" s="368">
        <f t="shared" si="20"/>
        <v>1293.0790000000002</v>
      </c>
      <c r="M26" s="371">
        <f t="shared" si="21"/>
        <v>0.008962077473653088</v>
      </c>
      <c r="N26" s="370">
        <v>275.214</v>
      </c>
      <c r="O26" s="368">
        <v>1028.0690000000002</v>
      </c>
      <c r="P26" s="368">
        <f t="shared" si="22"/>
        <v>1303.2830000000001</v>
      </c>
      <c r="Q26" s="372">
        <f t="shared" si="23"/>
        <v>-0.007829458375502418</v>
      </c>
    </row>
    <row r="27" spans="1:17" s="101" customFormat="1" ht="18" customHeight="1">
      <c r="A27" s="366" t="s">
        <v>242</v>
      </c>
      <c r="B27" s="367">
        <v>145.574</v>
      </c>
      <c r="C27" s="368">
        <v>1.1</v>
      </c>
      <c r="D27" s="368">
        <f t="shared" si="16"/>
        <v>146.674</v>
      </c>
      <c r="E27" s="369">
        <f t="shared" si="17"/>
        <v>0.00938267555110441</v>
      </c>
      <c r="F27" s="370">
        <v>96.52600000000001</v>
      </c>
      <c r="G27" s="368">
        <v>3.255</v>
      </c>
      <c r="H27" s="368">
        <f t="shared" si="18"/>
        <v>99.781</v>
      </c>
      <c r="I27" s="371">
        <f t="shared" si="19"/>
        <v>0.46995921067137036</v>
      </c>
      <c r="J27" s="370">
        <v>1297.962</v>
      </c>
      <c r="K27" s="368">
        <v>12.626999999999999</v>
      </c>
      <c r="L27" s="368">
        <f t="shared" si="20"/>
        <v>1310.589</v>
      </c>
      <c r="M27" s="371">
        <f t="shared" si="21"/>
        <v>0.00908343585667815</v>
      </c>
      <c r="N27" s="370">
        <v>1263.7220000000002</v>
      </c>
      <c r="O27" s="368">
        <v>7.405999999999999</v>
      </c>
      <c r="P27" s="368">
        <f t="shared" si="22"/>
        <v>1271.1280000000002</v>
      </c>
      <c r="Q27" s="372">
        <f t="shared" si="23"/>
        <v>0.031044080533195517</v>
      </c>
    </row>
    <row r="28" spans="1:17" s="101" customFormat="1" ht="18" customHeight="1">
      <c r="A28" s="366" t="s">
        <v>251</v>
      </c>
      <c r="B28" s="367">
        <v>138.633</v>
      </c>
      <c r="C28" s="368">
        <v>0</v>
      </c>
      <c r="D28" s="368">
        <f>C28+B28</f>
        <v>138.633</v>
      </c>
      <c r="E28" s="369">
        <f>D28/$D$8</f>
        <v>0.008868296082988517</v>
      </c>
      <c r="F28" s="370">
        <v>19.2</v>
      </c>
      <c r="G28" s="368"/>
      <c r="H28" s="368">
        <f>G28+F28</f>
        <v>19.2</v>
      </c>
      <c r="I28" s="371">
        <f>(D28/H28-1)</f>
        <v>6.220468750000001</v>
      </c>
      <c r="J28" s="370">
        <v>783.2510000000001</v>
      </c>
      <c r="K28" s="368">
        <v>0.105</v>
      </c>
      <c r="L28" s="368">
        <f>K28+J28</f>
        <v>783.3560000000001</v>
      </c>
      <c r="M28" s="371">
        <f>(L28/$L$8)</f>
        <v>0.005429287121243936</v>
      </c>
      <c r="N28" s="370">
        <v>1052.9679999999998</v>
      </c>
      <c r="O28" s="368">
        <v>0.4</v>
      </c>
      <c r="P28" s="368">
        <f>O28+N28</f>
        <v>1053.368</v>
      </c>
      <c r="Q28" s="372">
        <f>(L28/P28-1)</f>
        <v>-0.25633207008376924</v>
      </c>
    </row>
    <row r="29" spans="1:17" s="101" customFormat="1" ht="18" customHeight="1">
      <c r="A29" s="366" t="s">
        <v>281</v>
      </c>
      <c r="B29" s="367">
        <v>131.84600000000003</v>
      </c>
      <c r="C29" s="368">
        <v>0</v>
      </c>
      <c r="D29" s="368">
        <f>C29+B29</f>
        <v>131.84600000000003</v>
      </c>
      <c r="E29" s="369">
        <f>D29/$D$8</f>
        <v>0.008434134479941314</v>
      </c>
      <c r="F29" s="370">
        <v>112.348</v>
      </c>
      <c r="G29" s="368"/>
      <c r="H29" s="368">
        <f>G29+F29</f>
        <v>112.348</v>
      </c>
      <c r="I29" s="371">
        <f>(D29/H29-1)</f>
        <v>0.17355004094420945</v>
      </c>
      <c r="J29" s="370">
        <v>1032.7340000000002</v>
      </c>
      <c r="K29" s="368"/>
      <c r="L29" s="368">
        <f>K29+J29</f>
        <v>1032.7340000000002</v>
      </c>
      <c r="M29" s="371">
        <f>(L29/$L$8)</f>
        <v>0.00715767723215337</v>
      </c>
      <c r="N29" s="370">
        <v>929.3700000000002</v>
      </c>
      <c r="O29" s="368"/>
      <c r="P29" s="368">
        <f>O29+N29</f>
        <v>929.3700000000002</v>
      </c>
      <c r="Q29" s="372">
        <f>(L29/P29-1)</f>
        <v>0.11121942821481201</v>
      </c>
    </row>
    <row r="30" spans="1:17" s="101" customFormat="1" ht="18" customHeight="1">
      <c r="A30" s="366" t="s">
        <v>239</v>
      </c>
      <c r="B30" s="367">
        <v>123.77</v>
      </c>
      <c r="C30" s="368">
        <v>0</v>
      </c>
      <c r="D30" s="368">
        <f t="shared" si="8"/>
        <v>123.77</v>
      </c>
      <c r="E30" s="369">
        <f t="shared" si="9"/>
        <v>0.007917516076197504</v>
      </c>
      <c r="F30" s="370">
        <v>91.669</v>
      </c>
      <c r="G30" s="368">
        <v>0.15</v>
      </c>
      <c r="H30" s="368">
        <f t="shared" si="10"/>
        <v>91.819</v>
      </c>
      <c r="I30" s="371">
        <f t="shared" si="11"/>
        <v>0.3479780873239742</v>
      </c>
      <c r="J30" s="370">
        <v>1016.979</v>
      </c>
      <c r="K30" s="368">
        <v>65.737</v>
      </c>
      <c r="L30" s="368">
        <f t="shared" si="12"/>
        <v>1082.7160000000001</v>
      </c>
      <c r="M30" s="371">
        <f t="shared" si="13"/>
        <v>0.007504092691911149</v>
      </c>
      <c r="N30" s="370">
        <v>1423.5330000000001</v>
      </c>
      <c r="O30" s="368">
        <v>17.994999999999997</v>
      </c>
      <c r="P30" s="368">
        <f t="shared" si="14"/>
        <v>1441.528</v>
      </c>
      <c r="Q30" s="372">
        <f t="shared" si="15"/>
        <v>-0.2489108779017819</v>
      </c>
    </row>
    <row r="31" spans="1:17" s="101" customFormat="1" ht="18" customHeight="1">
      <c r="A31" s="366" t="s">
        <v>282</v>
      </c>
      <c r="B31" s="367">
        <v>7.5</v>
      </c>
      <c r="C31" s="368">
        <v>106.222</v>
      </c>
      <c r="D31" s="368">
        <f t="shared" si="8"/>
        <v>113.722</v>
      </c>
      <c r="E31" s="369">
        <f t="shared" si="9"/>
        <v>0.0072747496422180865</v>
      </c>
      <c r="F31" s="370"/>
      <c r="G31" s="368">
        <v>189.61999999999998</v>
      </c>
      <c r="H31" s="368">
        <f t="shared" si="10"/>
        <v>189.61999999999998</v>
      </c>
      <c r="I31" s="371">
        <f t="shared" si="11"/>
        <v>-0.40026368526526734</v>
      </c>
      <c r="J31" s="370">
        <v>225.699</v>
      </c>
      <c r="K31" s="368">
        <v>1779.7180000000003</v>
      </c>
      <c r="L31" s="368">
        <f t="shared" si="12"/>
        <v>2005.4170000000004</v>
      </c>
      <c r="M31" s="371">
        <f t="shared" si="13"/>
        <v>0.013899152736206337</v>
      </c>
      <c r="N31" s="370">
        <v>50.554</v>
      </c>
      <c r="O31" s="368">
        <v>1822.4419999999989</v>
      </c>
      <c r="P31" s="368">
        <f t="shared" si="14"/>
        <v>1872.995999999999</v>
      </c>
      <c r="Q31" s="372">
        <f t="shared" si="15"/>
        <v>0.0707000975976464</v>
      </c>
    </row>
    <row r="32" spans="1:17" s="101" customFormat="1" ht="18" customHeight="1">
      <c r="A32" s="366" t="s">
        <v>240</v>
      </c>
      <c r="B32" s="367">
        <v>111.282</v>
      </c>
      <c r="C32" s="368">
        <v>0</v>
      </c>
      <c r="D32" s="368">
        <f t="shared" si="8"/>
        <v>111.282</v>
      </c>
      <c r="E32" s="369">
        <f t="shared" si="9"/>
        <v>0.007118663844157798</v>
      </c>
      <c r="F32" s="370">
        <v>106.332</v>
      </c>
      <c r="G32" s="368"/>
      <c r="H32" s="368">
        <f t="shared" si="10"/>
        <v>106.332</v>
      </c>
      <c r="I32" s="371">
        <f t="shared" si="11"/>
        <v>0.04655230786592934</v>
      </c>
      <c r="J32" s="370">
        <v>982.4479999999999</v>
      </c>
      <c r="K32" s="368">
        <v>0.45</v>
      </c>
      <c r="L32" s="368">
        <f t="shared" si="12"/>
        <v>982.8979999999999</v>
      </c>
      <c r="M32" s="371">
        <f t="shared" si="13"/>
        <v>0.006812273669821156</v>
      </c>
      <c r="N32" s="370">
        <v>1176.075</v>
      </c>
      <c r="O32" s="368">
        <v>265.96799999999996</v>
      </c>
      <c r="P32" s="368">
        <f t="shared" si="14"/>
        <v>1442.0430000000001</v>
      </c>
      <c r="Q32" s="372">
        <f t="shared" si="15"/>
        <v>-0.3183989659115576</v>
      </c>
    </row>
    <row r="33" spans="1:17" s="101" customFormat="1" ht="18" customHeight="1">
      <c r="A33" s="366" t="s">
        <v>244</v>
      </c>
      <c r="B33" s="367">
        <v>98.42200000000001</v>
      </c>
      <c r="C33" s="368">
        <v>0</v>
      </c>
      <c r="D33" s="368">
        <f t="shared" si="8"/>
        <v>98.42200000000001</v>
      </c>
      <c r="E33" s="369">
        <f t="shared" si="9"/>
        <v>0.006296014924872835</v>
      </c>
      <c r="F33" s="370">
        <v>69.21</v>
      </c>
      <c r="G33" s="368"/>
      <c r="H33" s="368">
        <f t="shared" si="10"/>
        <v>69.21</v>
      </c>
      <c r="I33" s="371">
        <f t="shared" si="11"/>
        <v>0.4220777344314408</v>
      </c>
      <c r="J33" s="370">
        <v>780.344</v>
      </c>
      <c r="K33" s="368"/>
      <c r="L33" s="368">
        <f t="shared" si="12"/>
        <v>780.344</v>
      </c>
      <c r="M33" s="371">
        <f t="shared" si="13"/>
        <v>0.0054084115387384255</v>
      </c>
      <c r="N33" s="370">
        <v>462.55400000000003</v>
      </c>
      <c r="O33" s="368">
        <v>0.2</v>
      </c>
      <c r="P33" s="368">
        <f t="shared" si="14"/>
        <v>462.754</v>
      </c>
      <c r="Q33" s="372">
        <f t="shared" si="15"/>
        <v>0.6863041702502841</v>
      </c>
    </row>
    <row r="34" spans="1:17" s="101" customFormat="1" ht="18" customHeight="1">
      <c r="A34" s="366" t="s">
        <v>274</v>
      </c>
      <c r="B34" s="367">
        <v>96.89099999999999</v>
      </c>
      <c r="C34" s="368">
        <v>0</v>
      </c>
      <c r="D34" s="368">
        <f t="shared" si="8"/>
        <v>96.89099999999999</v>
      </c>
      <c r="E34" s="369">
        <f t="shared" si="9"/>
        <v>0.00619807748354894</v>
      </c>
      <c r="F34" s="370">
        <v>33.833</v>
      </c>
      <c r="G34" s="368"/>
      <c r="H34" s="368">
        <f t="shared" si="10"/>
        <v>33.833</v>
      </c>
      <c r="I34" s="371">
        <f t="shared" si="11"/>
        <v>1.8638016138090028</v>
      </c>
      <c r="J34" s="370">
        <v>489.178</v>
      </c>
      <c r="K34" s="368">
        <v>0.1</v>
      </c>
      <c r="L34" s="368">
        <f t="shared" si="12"/>
        <v>489.278</v>
      </c>
      <c r="M34" s="371">
        <f t="shared" si="13"/>
        <v>0.0033910900588084987</v>
      </c>
      <c r="N34" s="370">
        <v>249.079</v>
      </c>
      <c r="O34" s="368">
        <v>3.284</v>
      </c>
      <c r="P34" s="368">
        <f t="shared" si="14"/>
        <v>252.363</v>
      </c>
      <c r="Q34" s="372">
        <f t="shared" si="15"/>
        <v>0.9387865891592666</v>
      </c>
    </row>
    <row r="35" spans="1:17" s="101" customFormat="1" ht="18" customHeight="1">
      <c r="A35" s="366" t="s">
        <v>283</v>
      </c>
      <c r="B35" s="367">
        <v>94.784</v>
      </c>
      <c r="C35" s="368">
        <v>0</v>
      </c>
      <c r="D35" s="368">
        <f t="shared" si="8"/>
        <v>94.784</v>
      </c>
      <c r="E35" s="369">
        <f t="shared" si="9"/>
        <v>0.00606329355874852</v>
      </c>
      <c r="F35" s="370"/>
      <c r="G35" s="368">
        <v>0.04</v>
      </c>
      <c r="H35" s="368">
        <f t="shared" si="10"/>
        <v>0.04</v>
      </c>
      <c r="I35" s="371" t="s">
        <v>43</v>
      </c>
      <c r="J35" s="370">
        <v>219.821</v>
      </c>
      <c r="K35" s="368">
        <v>0.12</v>
      </c>
      <c r="L35" s="368">
        <f t="shared" si="12"/>
        <v>219.941</v>
      </c>
      <c r="M35" s="371">
        <f t="shared" si="13"/>
        <v>0.0015243680251807766</v>
      </c>
      <c r="N35" s="370">
        <v>7.036</v>
      </c>
      <c r="O35" s="368">
        <v>0.07500000000000001</v>
      </c>
      <c r="P35" s="368">
        <f t="shared" si="14"/>
        <v>7.111</v>
      </c>
      <c r="Q35" s="372">
        <f t="shared" si="15"/>
        <v>29.929686401350022</v>
      </c>
    </row>
    <row r="36" spans="1:17" s="101" customFormat="1" ht="18" customHeight="1">
      <c r="A36" s="366" t="s">
        <v>255</v>
      </c>
      <c r="B36" s="367">
        <v>85.28800000000001</v>
      </c>
      <c r="C36" s="368">
        <v>0.11</v>
      </c>
      <c r="D36" s="368">
        <f t="shared" si="8"/>
        <v>85.39800000000001</v>
      </c>
      <c r="E36" s="369">
        <f t="shared" si="9"/>
        <v>0.005462874992931361</v>
      </c>
      <c r="F36" s="370">
        <v>65.545</v>
      </c>
      <c r="G36" s="368">
        <v>1.076</v>
      </c>
      <c r="H36" s="368">
        <f t="shared" si="10"/>
        <v>66.621</v>
      </c>
      <c r="I36" s="371">
        <f t="shared" si="11"/>
        <v>0.281848065925159</v>
      </c>
      <c r="J36" s="370">
        <v>770.6139999999999</v>
      </c>
      <c r="K36" s="368">
        <v>7.048</v>
      </c>
      <c r="L36" s="368">
        <f t="shared" si="12"/>
        <v>777.6619999999999</v>
      </c>
      <c r="M36" s="371">
        <f t="shared" si="13"/>
        <v>0.005389823121646865</v>
      </c>
      <c r="N36" s="370">
        <v>709.7400000000002</v>
      </c>
      <c r="O36" s="368">
        <v>6.276</v>
      </c>
      <c r="P36" s="368">
        <f t="shared" si="14"/>
        <v>716.0160000000002</v>
      </c>
      <c r="Q36" s="372">
        <f t="shared" si="15"/>
        <v>0.08609584143371052</v>
      </c>
    </row>
    <row r="37" spans="1:17" s="101" customFormat="1" ht="18" customHeight="1">
      <c r="A37" s="366" t="s">
        <v>284</v>
      </c>
      <c r="B37" s="367">
        <v>84.258</v>
      </c>
      <c r="C37" s="368">
        <v>0.04</v>
      </c>
      <c r="D37" s="368">
        <f t="shared" si="8"/>
        <v>84.298</v>
      </c>
      <c r="E37" s="369">
        <f t="shared" si="9"/>
        <v>0.0053925084446254925</v>
      </c>
      <c r="F37" s="370">
        <v>14.315</v>
      </c>
      <c r="G37" s="368">
        <v>0.14</v>
      </c>
      <c r="H37" s="368">
        <f t="shared" si="10"/>
        <v>14.455</v>
      </c>
      <c r="I37" s="371">
        <f t="shared" si="11"/>
        <v>4.831753718436527</v>
      </c>
      <c r="J37" s="370">
        <v>166.038</v>
      </c>
      <c r="K37" s="368">
        <v>0.35000000000000003</v>
      </c>
      <c r="L37" s="368">
        <f t="shared" si="12"/>
        <v>166.388</v>
      </c>
      <c r="M37" s="371">
        <f t="shared" si="13"/>
        <v>0.0011532026633223414</v>
      </c>
      <c r="N37" s="370">
        <v>14.315</v>
      </c>
      <c r="O37" s="368">
        <v>0.363</v>
      </c>
      <c r="P37" s="368">
        <f t="shared" si="14"/>
        <v>14.677999999999999</v>
      </c>
      <c r="Q37" s="372">
        <f t="shared" si="15"/>
        <v>10.335876822455376</v>
      </c>
    </row>
    <row r="38" spans="1:17" s="101" customFormat="1" ht="18" customHeight="1">
      <c r="A38" s="366" t="s">
        <v>285</v>
      </c>
      <c r="B38" s="367">
        <v>43.45</v>
      </c>
      <c r="C38" s="368">
        <v>38.778999999999996</v>
      </c>
      <c r="D38" s="368">
        <f t="shared" si="8"/>
        <v>82.229</v>
      </c>
      <c r="E38" s="369">
        <f t="shared" si="9"/>
        <v>0.005260155364221092</v>
      </c>
      <c r="F38" s="370">
        <v>32.555</v>
      </c>
      <c r="G38" s="368">
        <v>20.746000000000002</v>
      </c>
      <c r="H38" s="368">
        <f t="shared" si="10"/>
        <v>53.301</v>
      </c>
      <c r="I38" s="371">
        <f t="shared" si="11"/>
        <v>0.5427290294741187</v>
      </c>
      <c r="J38" s="370">
        <v>463.96099999999996</v>
      </c>
      <c r="K38" s="368">
        <v>264.226</v>
      </c>
      <c r="L38" s="368">
        <f t="shared" si="12"/>
        <v>728.1869999999999</v>
      </c>
      <c r="M38" s="371">
        <f t="shared" si="13"/>
        <v>0.005046921579661428</v>
      </c>
      <c r="N38" s="370">
        <v>341.447</v>
      </c>
      <c r="O38" s="368">
        <v>450.268</v>
      </c>
      <c r="P38" s="368">
        <f t="shared" si="14"/>
        <v>791.7149999999999</v>
      </c>
      <c r="Q38" s="372">
        <f t="shared" si="15"/>
        <v>-0.08024099581288724</v>
      </c>
    </row>
    <row r="39" spans="1:17" s="101" customFormat="1" ht="18" customHeight="1">
      <c r="A39" s="366" t="s">
        <v>286</v>
      </c>
      <c r="B39" s="367">
        <v>38.751</v>
      </c>
      <c r="C39" s="368">
        <v>27.625</v>
      </c>
      <c r="D39" s="368">
        <f t="shared" si="8"/>
        <v>66.376</v>
      </c>
      <c r="E39" s="369">
        <f t="shared" si="9"/>
        <v>0.0042460454639548</v>
      </c>
      <c r="F39" s="370">
        <v>31.830000000000002</v>
      </c>
      <c r="G39" s="368">
        <v>5.604</v>
      </c>
      <c r="H39" s="368">
        <f t="shared" si="10"/>
        <v>37.434000000000005</v>
      </c>
      <c r="I39" s="371">
        <f t="shared" si="11"/>
        <v>0.773147406101405</v>
      </c>
      <c r="J39" s="370">
        <v>390.436</v>
      </c>
      <c r="K39" s="368">
        <v>128.989</v>
      </c>
      <c r="L39" s="368">
        <f t="shared" si="12"/>
        <v>519.425</v>
      </c>
      <c r="M39" s="371">
        <f t="shared" si="13"/>
        <v>0.0036000330155792908</v>
      </c>
      <c r="N39" s="370">
        <v>381.99999999999983</v>
      </c>
      <c r="O39" s="368">
        <v>82.865</v>
      </c>
      <c r="P39" s="368">
        <f t="shared" si="14"/>
        <v>464.86499999999984</v>
      </c>
      <c r="Q39" s="372">
        <f t="shared" si="15"/>
        <v>0.11736740774203303</v>
      </c>
    </row>
    <row r="40" spans="1:17" s="101" customFormat="1" ht="18" customHeight="1">
      <c r="A40" s="366" t="s">
        <v>257</v>
      </c>
      <c r="B40" s="367">
        <v>62.34</v>
      </c>
      <c r="C40" s="368">
        <v>1.565</v>
      </c>
      <c r="D40" s="368">
        <f aca="true" t="shared" si="24" ref="D40:D48">C40+B40</f>
        <v>63.905</v>
      </c>
      <c r="E40" s="369">
        <f aca="true" t="shared" si="25" ref="E40:E48">D40/$D$8</f>
        <v>0.004087976608624073</v>
      </c>
      <c r="F40" s="370">
        <v>46.181000000000004</v>
      </c>
      <c r="G40" s="368">
        <v>0.3</v>
      </c>
      <c r="H40" s="368">
        <f aca="true" t="shared" si="26" ref="H40:H48">G40+F40</f>
        <v>46.481</v>
      </c>
      <c r="I40" s="371">
        <f aca="true" t="shared" si="27" ref="I40:I48">(D40/H40-1)</f>
        <v>0.3748628471848712</v>
      </c>
      <c r="J40" s="370">
        <v>467.00600000000003</v>
      </c>
      <c r="K40" s="368">
        <v>15.100999999999997</v>
      </c>
      <c r="L40" s="368">
        <f aca="true" t="shared" si="28" ref="L40:L48">K40+J40</f>
        <v>482.107</v>
      </c>
      <c r="M40" s="371">
        <f aca="true" t="shared" si="29" ref="M40:M48">(L40/$L$8)</f>
        <v>0.003341389261282929</v>
      </c>
      <c r="N40" s="370">
        <v>488.9899999999999</v>
      </c>
      <c r="O40" s="368">
        <v>7.470999999999999</v>
      </c>
      <c r="P40" s="368">
        <f aca="true" t="shared" si="30" ref="P40:P48">O40+N40</f>
        <v>496.4609999999999</v>
      </c>
      <c r="Q40" s="372">
        <f aca="true" t="shared" si="31" ref="Q40:Q48">(L40/P40-1)</f>
        <v>-0.028912643692052042</v>
      </c>
    </row>
    <row r="41" spans="1:17" s="101" customFormat="1" ht="18" customHeight="1">
      <c r="A41" s="366" t="s">
        <v>238</v>
      </c>
      <c r="B41" s="367">
        <v>59.827000000000005</v>
      </c>
      <c r="C41" s="368">
        <v>0</v>
      </c>
      <c r="D41" s="368">
        <f t="shared" si="24"/>
        <v>59.827000000000005</v>
      </c>
      <c r="E41" s="369">
        <f t="shared" si="25"/>
        <v>0.003827108623177411</v>
      </c>
      <c r="F41" s="370">
        <v>0.005</v>
      </c>
      <c r="G41" s="368">
        <v>0.35</v>
      </c>
      <c r="H41" s="368">
        <f t="shared" si="26"/>
        <v>0.355</v>
      </c>
      <c r="I41" s="371" t="s">
        <v>43</v>
      </c>
      <c r="J41" s="370">
        <v>298.64000000000004</v>
      </c>
      <c r="K41" s="368"/>
      <c r="L41" s="368">
        <f t="shared" si="28"/>
        <v>298.64000000000004</v>
      </c>
      <c r="M41" s="371">
        <f t="shared" si="29"/>
        <v>0.0020698153915822298</v>
      </c>
      <c r="N41" s="370">
        <v>347.74699999999996</v>
      </c>
      <c r="O41" s="368">
        <v>0.55</v>
      </c>
      <c r="P41" s="368">
        <f t="shared" si="30"/>
        <v>348.29699999999997</v>
      </c>
      <c r="Q41" s="372">
        <f t="shared" si="31"/>
        <v>-0.14257085188790009</v>
      </c>
    </row>
    <row r="42" spans="1:17" s="101" customFormat="1" ht="18" customHeight="1">
      <c r="A42" s="366" t="s">
        <v>276</v>
      </c>
      <c r="B42" s="367">
        <v>4.373</v>
      </c>
      <c r="C42" s="368">
        <v>55.165</v>
      </c>
      <c r="D42" s="368">
        <f t="shared" si="24"/>
        <v>59.538</v>
      </c>
      <c r="E42" s="369">
        <f t="shared" si="25"/>
        <v>0.0038086214118497777</v>
      </c>
      <c r="F42" s="370">
        <v>4.436999999999999</v>
      </c>
      <c r="G42" s="368">
        <v>37.504</v>
      </c>
      <c r="H42" s="368">
        <f t="shared" si="26"/>
        <v>41.940999999999995</v>
      </c>
      <c r="I42" s="371">
        <f t="shared" si="27"/>
        <v>0.4195655802198326</v>
      </c>
      <c r="J42" s="370">
        <v>44.884</v>
      </c>
      <c r="K42" s="368">
        <v>473.9319999999999</v>
      </c>
      <c r="L42" s="368">
        <f t="shared" si="28"/>
        <v>518.8159999999999</v>
      </c>
      <c r="M42" s="371">
        <f t="shared" si="29"/>
        <v>0.0035958121557699094</v>
      </c>
      <c r="N42" s="370">
        <v>53.594</v>
      </c>
      <c r="O42" s="368">
        <v>448.1470000000001</v>
      </c>
      <c r="P42" s="368">
        <f t="shared" si="30"/>
        <v>501.7410000000001</v>
      </c>
      <c r="Q42" s="372">
        <f t="shared" si="31"/>
        <v>0.034031502308959904</v>
      </c>
    </row>
    <row r="43" spans="1:17" s="101" customFormat="1" ht="18" customHeight="1">
      <c r="A43" s="366" t="s">
        <v>266</v>
      </c>
      <c r="B43" s="367">
        <v>54.708</v>
      </c>
      <c r="C43" s="368">
        <v>0</v>
      </c>
      <c r="D43" s="368">
        <f t="shared" si="24"/>
        <v>54.708</v>
      </c>
      <c r="E43" s="369">
        <f t="shared" si="25"/>
        <v>0.0034996482951976495</v>
      </c>
      <c r="F43" s="370"/>
      <c r="G43" s="368"/>
      <c r="H43" s="368">
        <f t="shared" si="26"/>
        <v>0</v>
      </c>
      <c r="I43" s="371" t="s">
        <v>43</v>
      </c>
      <c r="J43" s="370">
        <v>193.754</v>
      </c>
      <c r="K43" s="368">
        <v>0.08</v>
      </c>
      <c r="L43" s="368">
        <f t="shared" si="28"/>
        <v>193.834</v>
      </c>
      <c r="M43" s="371">
        <f t="shared" si="29"/>
        <v>0.0013434255177201644</v>
      </c>
      <c r="N43" s="370">
        <v>261.22</v>
      </c>
      <c r="O43" s="368">
        <v>0.21000000000000002</v>
      </c>
      <c r="P43" s="368">
        <f t="shared" si="30"/>
        <v>261.43</v>
      </c>
      <c r="Q43" s="372">
        <f t="shared" si="31"/>
        <v>-0.2585625215162759</v>
      </c>
    </row>
    <row r="44" spans="1:17" s="101" customFormat="1" ht="18" customHeight="1">
      <c r="A44" s="366" t="s">
        <v>232</v>
      </c>
      <c r="B44" s="367">
        <v>53.173</v>
      </c>
      <c r="C44" s="368">
        <v>0</v>
      </c>
      <c r="D44" s="368">
        <f t="shared" si="24"/>
        <v>53.173</v>
      </c>
      <c r="E44" s="369">
        <f t="shared" si="25"/>
        <v>0.0034014549755162797</v>
      </c>
      <c r="F44" s="370">
        <v>19.899</v>
      </c>
      <c r="G44" s="368"/>
      <c r="H44" s="368">
        <f t="shared" si="26"/>
        <v>19.899</v>
      </c>
      <c r="I44" s="371">
        <f t="shared" si="27"/>
        <v>1.672144328860747</v>
      </c>
      <c r="J44" s="370">
        <v>405.22100000000006</v>
      </c>
      <c r="K44" s="368">
        <v>0.42999999999999994</v>
      </c>
      <c r="L44" s="368">
        <f t="shared" si="28"/>
        <v>405.65100000000007</v>
      </c>
      <c r="M44" s="371">
        <f t="shared" si="29"/>
        <v>0.002811487688892054</v>
      </c>
      <c r="N44" s="370">
        <v>428.31899999999996</v>
      </c>
      <c r="O44" s="368">
        <v>1.575</v>
      </c>
      <c r="P44" s="368">
        <f t="shared" si="30"/>
        <v>429.89399999999995</v>
      </c>
      <c r="Q44" s="372">
        <f t="shared" si="31"/>
        <v>-0.05639297129059695</v>
      </c>
    </row>
    <row r="45" spans="1:17" s="101" customFormat="1" ht="18" customHeight="1">
      <c r="A45" s="366" t="s">
        <v>287</v>
      </c>
      <c r="B45" s="367">
        <v>2.09</v>
      </c>
      <c r="C45" s="368">
        <v>42.327</v>
      </c>
      <c r="D45" s="368">
        <f t="shared" si="24"/>
        <v>44.417</v>
      </c>
      <c r="E45" s="369">
        <f t="shared" si="25"/>
        <v>0.002841337251001572</v>
      </c>
      <c r="F45" s="370"/>
      <c r="G45" s="368">
        <v>33.435</v>
      </c>
      <c r="H45" s="368">
        <f t="shared" si="26"/>
        <v>33.435</v>
      </c>
      <c r="I45" s="371">
        <f t="shared" si="27"/>
        <v>0.3284582024824285</v>
      </c>
      <c r="J45" s="370">
        <v>18.884999999999998</v>
      </c>
      <c r="K45" s="368">
        <v>342.2910000000001</v>
      </c>
      <c r="L45" s="368">
        <f t="shared" si="28"/>
        <v>361.1760000000001</v>
      </c>
      <c r="M45" s="371">
        <f t="shared" si="29"/>
        <v>0.002503240168330108</v>
      </c>
      <c r="N45" s="370">
        <v>3.1500000000000004</v>
      </c>
      <c r="O45" s="368">
        <v>353.30500000000006</v>
      </c>
      <c r="P45" s="368">
        <f t="shared" si="30"/>
        <v>356.45500000000004</v>
      </c>
      <c r="Q45" s="372">
        <f t="shared" si="31"/>
        <v>0.013244308538244765</v>
      </c>
    </row>
    <row r="46" spans="1:17" s="101" customFormat="1" ht="18" customHeight="1">
      <c r="A46" s="366" t="s">
        <v>288</v>
      </c>
      <c r="B46" s="367">
        <v>43.949000000000005</v>
      </c>
      <c r="C46" s="368">
        <v>0</v>
      </c>
      <c r="D46" s="368">
        <f t="shared" si="24"/>
        <v>43.949000000000005</v>
      </c>
      <c r="E46" s="369">
        <f t="shared" si="25"/>
        <v>0.002811399483176894</v>
      </c>
      <c r="F46" s="370"/>
      <c r="G46" s="368"/>
      <c r="H46" s="368">
        <f t="shared" si="26"/>
        <v>0</v>
      </c>
      <c r="I46" s="371"/>
      <c r="J46" s="370">
        <v>215.097</v>
      </c>
      <c r="K46" s="368">
        <v>21.028</v>
      </c>
      <c r="L46" s="368">
        <f t="shared" si="28"/>
        <v>236.125</v>
      </c>
      <c r="M46" s="371">
        <f t="shared" si="29"/>
        <v>0.00163653616172433</v>
      </c>
      <c r="N46" s="370"/>
      <c r="O46" s="368">
        <v>255.35299999999995</v>
      </c>
      <c r="P46" s="368">
        <f t="shared" si="30"/>
        <v>255.35299999999995</v>
      </c>
      <c r="Q46" s="372">
        <f t="shared" si="31"/>
        <v>-0.07529968318367108</v>
      </c>
    </row>
    <row r="47" spans="1:17" s="101" customFormat="1" ht="18" customHeight="1">
      <c r="A47" s="366" t="s">
        <v>289</v>
      </c>
      <c r="B47" s="367">
        <v>20.421</v>
      </c>
      <c r="C47" s="368">
        <v>18.605</v>
      </c>
      <c r="D47" s="368">
        <f t="shared" si="24"/>
        <v>39.025999999999996</v>
      </c>
      <c r="E47" s="369">
        <f t="shared" si="25"/>
        <v>0.0024964771947134506</v>
      </c>
      <c r="F47" s="370">
        <v>36.370000000000005</v>
      </c>
      <c r="G47" s="368"/>
      <c r="H47" s="368">
        <f t="shared" si="26"/>
        <v>36.370000000000005</v>
      </c>
      <c r="I47" s="371">
        <f t="shared" si="27"/>
        <v>0.07302722023645836</v>
      </c>
      <c r="J47" s="370">
        <v>174.40100000000004</v>
      </c>
      <c r="K47" s="368">
        <v>160.111</v>
      </c>
      <c r="L47" s="368">
        <f t="shared" si="28"/>
        <v>334.51200000000006</v>
      </c>
      <c r="M47" s="371">
        <f t="shared" si="29"/>
        <v>0.002318437202882919</v>
      </c>
      <c r="N47" s="370">
        <v>155.61</v>
      </c>
      <c r="O47" s="368">
        <v>123.298</v>
      </c>
      <c r="P47" s="368">
        <f t="shared" si="30"/>
        <v>278.908</v>
      </c>
      <c r="Q47" s="372">
        <f t="shared" si="31"/>
        <v>0.19936323088617058</v>
      </c>
    </row>
    <row r="48" spans="1:17" s="101" customFormat="1" ht="18" customHeight="1">
      <c r="A48" s="366" t="s">
        <v>290</v>
      </c>
      <c r="B48" s="367">
        <v>18.585</v>
      </c>
      <c r="C48" s="368">
        <v>19.112000000000002</v>
      </c>
      <c r="D48" s="368">
        <f t="shared" si="24"/>
        <v>37.697</v>
      </c>
      <c r="E48" s="369">
        <f t="shared" si="25"/>
        <v>0.002411461610442089</v>
      </c>
      <c r="F48" s="370">
        <v>17.98</v>
      </c>
      <c r="G48" s="368">
        <v>1.316</v>
      </c>
      <c r="H48" s="368">
        <f t="shared" si="26"/>
        <v>19.296</v>
      </c>
      <c r="I48" s="371">
        <f t="shared" si="27"/>
        <v>0.953617330016584</v>
      </c>
      <c r="J48" s="370">
        <v>217.25900000000004</v>
      </c>
      <c r="K48" s="368">
        <v>88.68699999999998</v>
      </c>
      <c r="L48" s="368">
        <f t="shared" si="28"/>
        <v>305.946</v>
      </c>
      <c r="M48" s="371">
        <f t="shared" si="29"/>
        <v>0.0021204518476862335</v>
      </c>
      <c r="N48" s="370">
        <v>292.727</v>
      </c>
      <c r="O48" s="368">
        <v>42.15800000000001</v>
      </c>
      <c r="P48" s="368">
        <f t="shared" si="30"/>
        <v>334.885</v>
      </c>
      <c r="Q48" s="372">
        <f t="shared" si="31"/>
        <v>-0.08641473938814803</v>
      </c>
    </row>
    <row r="49" spans="1:17" s="101" customFormat="1" ht="18" customHeight="1">
      <c r="A49" s="366" t="s">
        <v>291</v>
      </c>
      <c r="B49" s="367">
        <v>18.97</v>
      </c>
      <c r="C49" s="368">
        <v>17.380000000000003</v>
      </c>
      <c r="D49" s="368">
        <f aca="true" t="shared" si="32" ref="D49:D56">C49+B49</f>
        <v>36.35</v>
      </c>
      <c r="E49" s="369">
        <f aca="true" t="shared" si="33" ref="E49:E56">D49/$D$8</f>
        <v>0.0023252945735620853</v>
      </c>
      <c r="F49" s="370">
        <v>17.75</v>
      </c>
      <c r="G49" s="368">
        <v>8.86</v>
      </c>
      <c r="H49" s="368">
        <f aca="true" t="shared" si="34" ref="H49:H56">G49+F49</f>
        <v>26.61</v>
      </c>
      <c r="I49" s="371">
        <f aca="true" t="shared" si="35" ref="I49:I56">(D49/H49-1)</f>
        <v>0.3660278090943254</v>
      </c>
      <c r="J49" s="370">
        <v>163.7</v>
      </c>
      <c r="K49" s="368">
        <v>72.50700000000002</v>
      </c>
      <c r="L49" s="368">
        <f aca="true" t="shared" si="36" ref="L49:L56">K49+J49</f>
        <v>236.207</v>
      </c>
      <c r="M49" s="371">
        <f aca="true" t="shared" si="37" ref="M49:M56">(L49/$L$8)</f>
        <v>0.0016371044876756751</v>
      </c>
      <c r="N49" s="370">
        <v>174.383</v>
      </c>
      <c r="O49" s="368">
        <v>46.516</v>
      </c>
      <c r="P49" s="368">
        <f aca="true" t="shared" si="38" ref="P49:P56">O49+N49</f>
        <v>220.899</v>
      </c>
      <c r="Q49" s="372">
        <f aca="true" t="shared" si="39" ref="Q49:Q56">(L49/P49-1)</f>
        <v>0.06929863874440345</v>
      </c>
    </row>
    <row r="50" spans="1:17" s="101" customFormat="1" ht="18" customHeight="1">
      <c r="A50" s="366" t="s">
        <v>292</v>
      </c>
      <c r="B50" s="367">
        <v>23.122</v>
      </c>
      <c r="C50" s="368">
        <v>9.815</v>
      </c>
      <c r="D50" s="368">
        <f t="shared" si="32"/>
        <v>32.937</v>
      </c>
      <c r="E50" s="369">
        <f t="shared" si="33"/>
        <v>0.002106966365045788</v>
      </c>
      <c r="F50" s="370">
        <v>18.724</v>
      </c>
      <c r="G50" s="368">
        <v>19.102999999999998</v>
      </c>
      <c r="H50" s="368">
        <f t="shared" si="34"/>
        <v>37.827</v>
      </c>
      <c r="I50" s="371">
        <f t="shared" si="35"/>
        <v>-0.12927274169244196</v>
      </c>
      <c r="J50" s="370">
        <v>229.23799999999991</v>
      </c>
      <c r="K50" s="368">
        <v>95.01599999999996</v>
      </c>
      <c r="L50" s="368">
        <f t="shared" si="36"/>
        <v>324.2539999999999</v>
      </c>
      <c r="M50" s="371">
        <f t="shared" si="37"/>
        <v>0.002247341012530485</v>
      </c>
      <c r="N50" s="370">
        <v>194.57500000000005</v>
      </c>
      <c r="O50" s="368">
        <v>176.25900000000001</v>
      </c>
      <c r="P50" s="368">
        <f t="shared" si="38"/>
        <v>370.83400000000006</v>
      </c>
      <c r="Q50" s="372">
        <f t="shared" si="39"/>
        <v>-0.1256087629505389</v>
      </c>
    </row>
    <row r="51" spans="1:17" s="101" customFormat="1" ht="18" customHeight="1">
      <c r="A51" s="366" t="s">
        <v>293</v>
      </c>
      <c r="B51" s="367">
        <v>8.57</v>
      </c>
      <c r="C51" s="368">
        <v>22.934000000000005</v>
      </c>
      <c r="D51" s="368">
        <f t="shared" si="32"/>
        <v>31.504000000000005</v>
      </c>
      <c r="E51" s="369">
        <f t="shared" si="33"/>
        <v>0.0020152979434800533</v>
      </c>
      <c r="F51" s="370">
        <v>11.39</v>
      </c>
      <c r="G51" s="368">
        <v>26.96</v>
      </c>
      <c r="H51" s="368">
        <f t="shared" si="34"/>
        <v>38.35</v>
      </c>
      <c r="I51" s="371">
        <f t="shared" si="35"/>
        <v>-0.17851368970013026</v>
      </c>
      <c r="J51" s="370">
        <v>142.46</v>
      </c>
      <c r="K51" s="368">
        <v>266.972</v>
      </c>
      <c r="L51" s="368">
        <f t="shared" si="36"/>
        <v>409.432</v>
      </c>
      <c r="M51" s="371">
        <f t="shared" si="37"/>
        <v>0.0028376930598924973</v>
      </c>
      <c r="N51" s="370">
        <v>218.95499999999998</v>
      </c>
      <c r="O51" s="368">
        <v>189.60700000000006</v>
      </c>
      <c r="P51" s="368">
        <f t="shared" si="38"/>
        <v>408.562</v>
      </c>
      <c r="Q51" s="372">
        <f t="shared" si="39"/>
        <v>0.0021294197698269457</v>
      </c>
    </row>
    <row r="52" spans="1:17" s="101" customFormat="1" ht="18" customHeight="1">
      <c r="A52" s="366" t="s">
        <v>294</v>
      </c>
      <c r="B52" s="367">
        <v>0</v>
      </c>
      <c r="C52" s="368">
        <v>30.625</v>
      </c>
      <c r="D52" s="368">
        <f t="shared" si="32"/>
        <v>30.625</v>
      </c>
      <c r="E52" s="369">
        <f t="shared" si="33"/>
        <v>0.001959068674424728</v>
      </c>
      <c r="F52" s="370">
        <v>0.028</v>
      </c>
      <c r="G52" s="368">
        <v>26.718</v>
      </c>
      <c r="H52" s="368">
        <f t="shared" si="34"/>
        <v>26.746</v>
      </c>
      <c r="I52" s="371">
        <f t="shared" si="35"/>
        <v>0.14503103267778372</v>
      </c>
      <c r="J52" s="370">
        <v>0.5800000000000001</v>
      </c>
      <c r="K52" s="368">
        <v>288.91499999999996</v>
      </c>
      <c r="L52" s="368">
        <f t="shared" si="36"/>
        <v>289.49499999999995</v>
      </c>
      <c r="M52" s="371">
        <f t="shared" si="37"/>
        <v>0.0020064331863986653</v>
      </c>
      <c r="N52" s="370">
        <v>7.958</v>
      </c>
      <c r="O52" s="368">
        <v>292.6460000000001</v>
      </c>
      <c r="P52" s="368">
        <f t="shared" si="38"/>
        <v>300.6040000000001</v>
      </c>
      <c r="Q52" s="372">
        <f t="shared" si="39"/>
        <v>-0.03695559606658638</v>
      </c>
    </row>
    <row r="53" spans="1:17" s="101" customFormat="1" ht="18" customHeight="1">
      <c r="A53" s="366" t="s">
        <v>295</v>
      </c>
      <c r="B53" s="367">
        <v>29.754</v>
      </c>
      <c r="C53" s="368">
        <v>0.03</v>
      </c>
      <c r="D53" s="368">
        <f t="shared" si="32"/>
        <v>29.784000000000002</v>
      </c>
      <c r="E53" s="369">
        <f t="shared" si="33"/>
        <v>0.0019052702497654238</v>
      </c>
      <c r="F53" s="370">
        <v>9.421999999999999</v>
      </c>
      <c r="G53" s="368">
        <v>0.5</v>
      </c>
      <c r="H53" s="368">
        <f t="shared" si="34"/>
        <v>9.921999999999999</v>
      </c>
      <c r="I53" s="371">
        <f t="shared" si="35"/>
        <v>2.001814150372909</v>
      </c>
      <c r="J53" s="370">
        <v>59.607000000000006</v>
      </c>
      <c r="K53" s="368">
        <v>9.78</v>
      </c>
      <c r="L53" s="368">
        <f t="shared" si="36"/>
        <v>69.387</v>
      </c>
      <c r="M53" s="371">
        <f t="shared" si="37"/>
        <v>0.0004809077169023445</v>
      </c>
      <c r="N53" s="370">
        <v>29.429000000000002</v>
      </c>
      <c r="O53" s="368">
        <v>2.59</v>
      </c>
      <c r="P53" s="368">
        <f t="shared" si="38"/>
        <v>32.019000000000005</v>
      </c>
      <c r="Q53" s="372">
        <f t="shared" si="39"/>
        <v>1.1670570598707015</v>
      </c>
    </row>
    <row r="54" spans="1:17" s="101" customFormat="1" ht="18" customHeight="1">
      <c r="A54" s="366" t="s">
        <v>296</v>
      </c>
      <c r="B54" s="367">
        <v>28.987000000000002</v>
      </c>
      <c r="C54" s="368">
        <v>0</v>
      </c>
      <c r="D54" s="368">
        <f t="shared" si="32"/>
        <v>28.987000000000002</v>
      </c>
      <c r="E54" s="369">
        <f t="shared" si="33"/>
        <v>0.001854286487038354</v>
      </c>
      <c r="F54" s="370">
        <v>40.185</v>
      </c>
      <c r="G54" s="368"/>
      <c r="H54" s="368">
        <f t="shared" si="34"/>
        <v>40.185</v>
      </c>
      <c r="I54" s="371">
        <f t="shared" si="35"/>
        <v>-0.27866119198705985</v>
      </c>
      <c r="J54" s="370">
        <v>240.95100000000002</v>
      </c>
      <c r="K54" s="368"/>
      <c r="L54" s="368">
        <f t="shared" si="36"/>
        <v>240.95100000000002</v>
      </c>
      <c r="M54" s="371">
        <f t="shared" si="37"/>
        <v>0.001669984223202283</v>
      </c>
      <c r="N54" s="370">
        <v>460.78999999999996</v>
      </c>
      <c r="O54" s="368">
        <v>0.15</v>
      </c>
      <c r="P54" s="368">
        <f t="shared" si="38"/>
        <v>460.93999999999994</v>
      </c>
      <c r="Q54" s="372">
        <f t="shared" si="39"/>
        <v>-0.4772616826485008</v>
      </c>
    </row>
    <row r="55" spans="1:17" s="101" customFormat="1" ht="18" customHeight="1">
      <c r="A55" s="366" t="s">
        <v>297</v>
      </c>
      <c r="B55" s="367">
        <v>27.841</v>
      </c>
      <c r="C55" s="368">
        <v>0.155</v>
      </c>
      <c r="D55" s="368">
        <f t="shared" si="32"/>
        <v>27.996000000000002</v>
      </c>
      <c r="E55" s="369">
        <f t="shared" si="33"/>
        <v>0.001790892623973704</v>
      </c>
      <c r="F55" s="370">
        <v>25.075</v>
      </c>
      <c r="G55" s="368">
        <v>0.76</v>
      </c>
      <c r="H55" s="368">
        <f t="shared" si="34"/>
        <v>25.835</v>
      </c>
      <c r="I55" s="371">
        <f t="shared" si="35"/>
        <v>0.0836462163731373</v>
      </c>
      <c r="J55" s="370">
        <v>260.29600000000005</v>
      </c>
      <c r="K55" s="368">
        <v>10.092999999999998</v>
      </c>
      <c r="L55" s="368">
        <f t="shared" si="36"/>
        <v>270.38900000000007</v>
      </c>
      <c r="M55" s="371">
        <f t="shared" si="37"/>
        <v>0.0018740132397352248</v>
      </c>
      <c r="N55" s="370">
        <v>275.01499999999993</v>
      </c>
      <c r="O55" s="368">
        <v>1.1</v>
      </c>
      <c r="P55" s="368">
        <f t="shared" si="38"/>
        <v>276.11499999999995</v>
      </c>
      <c r="Q55" s="372">
        <f t="shared" si="39"/>
        <v>-0.020737736088223713</v>
      </c>
    </row>
    <row r="56" spans="1:17" s="101" customFormat="1" ht="18" customHeight="1">
      <c r="A56" s="366" t="s">
        <v>298</v>
      </c>
      <c r="B56" s="367">
        <v>14.931999999999999</v>
      </c>
      <c r="C56" s="368">
        <v>12.860000000000001</v>
      </c>
      <c r="D56" s="368">
        <f t="shared" si="32"/>
        <v>27.792</v>
      </c>
      <c r="E56" s="369">
        <f t="shared" si="33"/>
        <v>0.001777842827742434</v>
      </c>
      <c r="F56" s="370">
        <v>7.25</v>
      </c>
      <c r="G56" s="368">
        <v>10.96</v>
      </c>
      <c r="H56" s="368">
        <f t="shared" si="34"/>
        <v>18.21</v>
      </c>
      <c r="I56" s="371">
        <f t="shared" si="35"/>
        <v>0.5261943986820428</v>
      </c>
      <c r="J56" s="370">
        <v>157.54299999999995</v>
      </c>
      <c r="K56" s="368">
        <v>34.086</v>
      </c>
      <c r="L56" s="368">
        <f t="shared" si="36"/>
        <v>191.62899999999996</v>
      </c>
      <c r="M56" s="371">
        <f t="shared" si="37"/>
        <v>0.0013281430942724047</v>
      </c>
      <c r="N56" s="370">
        <v>134.52</v>
      </c>
      <c r="O56" s="368">
        <v>54.230999999999995</v>
      </c>
      <c r="P56" s="368">
        <f t="shared" si="38"/>
        <v>188.751</v>
      </c>
      <c r="Q56" s="372">
        <f t="shared" si="39"/>
        <v>0.015247601337211147</v>
      </c>
    </row>
    <row r="57" spans="1:17" s="101" customFormat="1" ht="18" customHeight="1">
      <c r="A57" s="366" t="s">
        <v>268</v>
      </c>
      <c r="B57" s="367">
        <v>25.663999999999998</v>
      </c>
      <c r="C57" s="368">
        <v>0.5</v>
      </c>
      <c r="D57" s="368">
        <f>C57+B57</f>
        <v>26.163999999999998</v>
      </c>
      <c r="E57" s="369">
        <f>D57/$D$8</f>
        <v>0.0016737003362497494</v>
      </c>
      <c r="F57" s="370">
        <v>25.342</v>
      </c>
      <c r="G57" s="368">
        <v>0.98</v>
      </c>
      <c r="H57" s="368">
        <f>G57+F57</f>
        <v>26.322</v>
      </c>
      <c r="I57" s="371">
        <f>(D57/H57-1)</f>
        <v>-0.006002583390319893</v>
      </c>
      <c r="J57" s="370">
        <v>265.44000000000005</v>
      </c>
      <c r="K57" s="368">
        <v>6.260000000000001</v>
      </c>
      <c r="L57" s="368">
        <f>K57+J57</f>
        <v>271.70000000000005</v>
      </c>
      <c r="M57" s="371">
        <f>(L57/$L$8)</f>
        <v>0.001883099524152464</v>
      </c>
      <c r="N57" s="370">
        <v>260.1060000000001</v>
      </c>
      <c r="O57" s="368">
        <v>2.6000000000000005</v>
      </c>
      <c r="P57" s="368">
        <f>O57+N57</f>
        <v>262.70600000000013</v>
      </c>
      <c r="Q57" s="372">
        <f>(L57/P57-1)</f>
        <v>0.03423599004209987</v>
      </c>
    </row>
    <row r="58" spans="1:17" s="101" customFormat="1" ht="18" customHeight="1" thickBot="1">
      <c r="A58" s="373" t="s">
        <v>48</v>
      </c>
      <c r="B58" s="374">
        <v>313.815</v>
      </c>
      <c r="C58" s="375">
        <v>358.6230000000001</v>
      </c>
      <c r="D58" s="375">
        <f>C58+B58</f>
        <v>672.4380000000001</v>
      </c>
      <c r="E58" s="376">
        <f>D58/$D$8</f>
        <v>0.043015582736091934</v>
      </c>
      <c r="F58" s="377">
        <v>334.459</v>
      </c>
      <c r="G58" s="375">
        <v>430.662</v>
      </c>
      <c r="H58" s="375">
        <f>G58+F58</f>
        <v>765.121</v>
      </c>
      <c r="I58" s="378">
        <f>(D58/H58-1)</f>
        <v>-0.12113508843699217</v>
      </c>
      <c r="J58" s="377">
        <v>3391.1009999999997</v>
      </c>
      <c r="K58" s="375">
        <v>4034.2739999999812</v>
      </c>
      <c r="L58" s="375">
        <f>K58+J58</f>
        <v>7425.374999999981</v>
      </c>
      <c r="M58" s="378">
        <f>(L58/$L$8)</f>
        <v>0.05146382086548974</v>
      </c>
      <c r="N58" s="377">
        <v>4220.091000000001</v>
      </c>
      <c r="O58" s="375">
        <v>4376.03809999999</v>
      </c>
      <c r="P58" s="375">
        <f>O58+N58</f>
        <v>8596.129099999991</v>
      </c>
      <c r="Q58" s="379">
        <f>(L58/P58-1)</f>
        <v>-0.13619549990239344</v>
      </c>
    </row>
    <row r="59" ht="9.75" customHeight="1" thickTop="1">
      <c r="A59" s="79"/>
    </row>
    <row r="60" ht="13.5" customHeight="1">
      <c r="A60" s="79" t="s">
        <v>37</v>
      </c>
    </row>
    <row r="61" ht="14.25">
      <c r="A61" s="62" t="s">
        <v>144</v>
      </c>
    </row>
  </sheetData>
  <sheetProtection/>
  <mergeCells count="14">
    <mergeCell ref="P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9:Q65536 I59:I65536 I3 Q3">
    <cfRule type="cellIs" priority="4" dxfId="101" operator="lessThan" stopIfTrue="1">
      <formula>0</formula>
    </cfRule>
  </conditionalFormatting>
  <conditionalFormatting sqref="I8:I58 Q8:Q58">
    <cfRule type="cellIs" priority="5" dxfId="101" operator="lessThan">
      <formula>0</formula>
    </cfRule>
    <cfRule type="cellIs" priority="6" dxfId="103" operator="greaterThanOrEqual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11"/>
  <sheetViews>
    <sheetView showGridLines="0" zoomScale="80" zoomScaleNormal="80" zoomScalePageLayoutView="0" workbookViewId="0" topLeftCell="A1">
      <selection activeCell="R9" sqref="R9"/>
    </sheetView>
  </sheetViews>
  <sheetFormatPr defaultColWidth="8.00390625" defaultRowHeight="15"/>
  <cols>
    <col min="1" max="1" width="20.28125" style="80" customWidth="1"/>
    <col min="2" max="2" width="9.00390625" style="80" customWidth="1"/>
    <col min="3" max="3" width="10.7109375" style="80" customWidth="1"/>
    <col min="4" max="4" width="9.7109375" style="80" customWidth="1"/>
    <col min="5" max="5" width="10.140625" style="80" customWidth="1"/>
    <col min="6" max="6" width="13.57421875" style="80" customWidth="1"/>
    <col min="7" max="7" width="9.421875" style="80" bestFit="1" customWidth="1"/>
    <col min="8" max="8" width="9.28125" style="80" bestFit="1" customWidth="1"/>
    <col min="9" max="9" width="10.7109375" style="80" bestFit="1" customWidth="1"/>
    <col min="10" max="10" width="8.57421875" style="80" customWidth="1"/>
    <col min="11" max="11" width="10.421875" style="80" customWidth="1"/>
    <col min="12" max="12" width="12.8515625" style="80" customWidth="1"/>
    <col min="13" max="13" width="9.28125" style="80" customWidth="1"/>
    <col min="14" max="15" width="11.140625" style="80" bestFit="1" customWidth="1"/>
    <col min="16" max="16" width="8.57421875" style="80" customWidth="1"/>
    <col min="17" max="17" width="10.28125" style="80" customWidth="1"/>
    <col min="18" max="18" width="13.421875" style="80" customWidth="1"/>
    <col min="19" max="19" width="9.421875" style="80" bestFit="1" customWidth="1"/>
    <col min="20" max="20" width="11.8515625" style="80" customWidth="1"/>
    <col min="21" max="21" width="12.140625" style="80" customWidth="1"/>
    <col min="22" max="22" width="8.28125" style="80" customWidth="1"/>
    <col min="23" max="23" width="10.28125" style="80" customWidth="1"/>
    <col min="24" max="24" width="12.140625" style="80" customWidth="1"/>
    <col min="25" max="25" width="9.8515625" style="80" bestFit="1" customWidth="1"/>
    <col min="26" max="16384" width="8.00390625" style="80" customWidth="1"/>
  </cols>
  <sheetData>
    <row r="1" spans="24:25" ht="16.5">
      <c r="X1" s="554" t="s">
        <v>26</v>
      </c>
      <c r="Y1" s="554"/>
    </row>
    <row r="2" ht="5.25" customHeight="1" thickBot="1"/>
    <row r="3" spans="1:25" ht="24.75" customHeight="1" thickTop="1">
      <c r="A3" s="643" t="s">
        <v>55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17.25" customHeight="1" thickBot="1">
      <c r="A4" s="652" t="s">
        <v>40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124" customFormat="1" ht="15.75" customHeight="1" thickBot="1" thickTop="1">
      <c r="A5" s="589" t="s">
        <v>54</v>
      </c>
      <c r="B5" s="636" t="s">
        <v>33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32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93" customFormat="1" ht="26.25" customHeight="1">
      <c r="A6" s="590"/>
      <c r="B6" s="628" t="s">
        <v>155</v>
      </c>
      <c r="C6" s="629"/>
      <c r="D6" s="629"/>
      <c r="E6" s="629"/>
      <c r="F6" s="629"/>
      <c r="G6" s="633" t="s">
        <v>31</v>
      </c>
      <c r="H6" s="628" t="s">
        <v>156</v>
      </c>
      <c r="I6" s="629"/>
      <c r="J6" s="629"/>
      <c r="K6" s="629"/>
      <c r="L6" s="629"/>
      <c r="M6" s="630" t="s">
        <v>30</v>
      </c>
      <c r="N6" s="628" t="s">
        <v>157</v>
      </c>
      <c r="O6" s="629"/>
      <c r="P6" s="629"/>
      <c r="Q6" s="629"/>
      <c r="R6" s="629"/>
      <c r="S6" s="633" t="s">
        <v>31</v>
      </c>
      <c r="T6" s="628" t="s">
        <v>158</v>
      </c>
      <c r="U6" s="629"/>
      <c r="V6" s="629"/>
      <c r="W6" s="629"/>
      <c r="X6" s="629"/>
      <c r="Y6" s="646" t="s">
        <v>30</v>
      </c>
    </row>
    <row r="7" spans="1:25" s="93" customFormat="1" ht="26.25" customHeight="1">
      <c r="A7" s="591"/>
      <c r="B7" s="651" t="s">
        <v>20</v>
      </c>
      <c r="C7" s="650"/>
      <c r="D7" s="649" t="s">
        <v>19</v>
      </c>
      <c r="E7" s="650"/>
      <c r="F7" s="641" t="s">
        <v>15</v>
      </c>
      <c r="G7" s="634"/>
      <c r="H7" s="651" t="s">
        <v>20</v>
      </c>
      <c r="I7" s="650"/>
      <c r="J7" s="649" t="s">
        <v>19</v>
      </c>
      <c r="K7" s="650"/>
      <c r="L7" s="641" t="s">
        <v>15</v>
      </c>
      <c r="M7" s="631"/>
      <c r="N7" s="651" t="s">
        <v>20</v>
      </c>
      <c r="O7" s="650"/>
      <c r="P7" s="649" t="s">
        <v>19</v>
      </c>
      <c r="Q7" s="650"/>
      <c r="R7" s="641" t="s">
        <v>15</v>
      </c>
      <c r="S7" s="634"/>
      <c r="T7" s="651" t="s">
        <v>20</v>
      </c>
      <c r="U7" s="650"/>
      <c r="V7" s="649" t="s">
        <v>19</v>
      </c>
      <c r="W7" s="650"/>
      <c r="X7" s="641" t="s">
        <v>15</v>
      </c>
      <c r="Y7" s="647"/>
    </row>
    <row r="8" spans="1:25" s="120" customFormat="1" ht="21" customHeight="1" thickBot="1">
      <c r="A8" s="592"/>
      <c r="B8" s="123" t="s">
        <v>17</v>
      </c>
      <c r="C8" s="121" t="s">
        <v>16</v>
      </c>
      <c r="D8" s="122" t="s">
        <v>17</v>
      </c>
      <c r="E8" s="121" t="s">
        <v>16</v>
      </c>
      <c r="F8" s="642"/>
      <c r="G8" s="635"/>
      <c r="H8" s="123" t="s">
        <v>17</v>
      </c>
      <c r="I8" s="121" t="s">
        <v>16</v>
      </c>
      <c r="J8" s="122" t="s">
        <v>17</v>
      </c>
      <c r="K8" s="121" t="s">
        <v>16</v>
      </c>
      <c r="L8" s="642"/>
      <c r="M8" s="632"/>
      <c r="N8" s="123" t="s">
        <v>17</v>
      </c>
      <c r="O8" s="121" t="s">
        <v>16</v>
      </c>
      <c r="P8" s="122" t="s">
        <v>17</v>
      </c>
      <c r="Q8" s="121" t="s">
        <v>16</v>
      </c>
      <c r="R8" s="642"/>
      <c r="S8" s="635"/>
      <c r="T8" s="123" t="s">
        <v>17</v>
      </c>
      <c r="U8" s="121" t="s">
        <v>16</v>
      </c>
      <c r="V8" s="122" t="s">
        <v>17</v>
      </c>
      <c r="W8" s="121" t="s">
        <v>16</v>
      </c>
      <c r="X8" s="642"/>
      <c r="Y8" s="648"/>
    </row>
    <row r="9" spans="1:25" s="700" customFormat="1" ht="18" customHeight="1" thickBot="1" thickTop="1">
      <c r="A9" s="693" t="s">
        <v>22</v>
      </c>
      <c r="B9" s="694">
        <f>B10+B38+B58+B78+B103+B109</f>
        <v>567250</v>
      </c>
      <c r="C9" s="695">
        <f>C10+C38+C58+C78+C103+C109</f>
        <v>576961</v>
      </c>
      <c r="D9" s="696">
        <f>D10+D38+D58+D78+D103+D109</f>
        <v>3471</v>
      </c>
      <c r="E9" s="695">
        <f>E10+E38+E58+E78+E103+E109</f>
        <v>3890</v>
      </c>
      <c r="F9" s="696">
        <f aca="true" t="shared" si="0" ref="F9:F56">SUM(B9:E9)</f>
        <v>1151572</v>
      </c>
      <c r="G9" s="697">
        <f aca="true" t="shared" si="1" ref="G9:G56">F9/$F$9</f>
        <v>1</v>
      </c>
      <c r="H9" s="694">
        <f>H10+H38+H58+H78+H103+H109</f>
        <v>497508</v>
      </c>
      <c r="I9" s="695">
        <f>I10+I38+I58+I78+I103+I109</f>
        <v>514641</v>
      </c>
      <c r="J9" s="696">
        <f>J10+J38+J58+J78+J103+J109</f>
        <v>3886</v>
      </c>
      <c r="K9" s="695">
        <f>K10+K38+K58+K78+K103+K109</f>
        <v>1901</v>
      </c>
      <c r="L9" s="696">
        <f aca="true" t="shared" si="2" ref="L9:L56">SUM(H9:K9)</f>
        <v>1017936</v>
      </c>
      <c r="M9" s="698">
        <f aca="true" t="shared" si="3" ref="M9:M55">IF(ISERROR(F9/L9-1),"         /0",(F9/L9-1))</f>
        <v>0.1312813379230129</v>
      </c>
      <c r="N9" s="694">
        <f>N10+N38+N58+N78+N103+N109</f>
        <v>5633582</v>
      </c>
      <c r="O9" s="695">
        <f>O10+O38+O58+O78+O103+O109</f>
        <v>5537649</v>
      </c>
      <c r="P9" s="696">
        <f>P10+P38+P58+P78+P103+P109</f>
        <v>59978</v>
      </c>
      <c r="Q9" s="695">
        <f>Q10+Q38+Q58+Q78+Q103+Q109</f>
        <v>64145</v>
      </c>
      <c r="R9" s="696">
        <f aca="true" t="shared" si="4" ref="R9:R56">SUM(N9:Q9)</f>
        <v>11295354</v>
      </c>
      <c r="S9" s="697">
        <f aca="true" t="shared" si="5" ref="S9:S56">R9/$R$9</f>
        <v>1</v>
      </c>
      <c r="T9" s="694">
        <f>T10+T38+T58+T78+T103+T109</f>
        <v>5057140</v>
      </c>
      <c r="U9" s="695">
        <f>U10+U38+U58+U78+U103+U109</f>
        <v>4996812</v>
      </c>
      <c r="V9" s="696">
        <f>V10+V38+V58+V78+V103+V109</f>
        <v>16042</v>
      </c>
      <c r="W9" s="695">
        <f>W10+W38+W58+W78+W103+W109</f>
        <v>15086</v>
      </c>
      <c r="X9" s="696">
        <f aca="true" t="shared" si="6" ref="X9:X56">SUM(T9:W9)</f>
        <v>10085080</v>
      </c>
      <c r="Y9" s="699">
        <f aca="true" t="shared" si="7" ref="Y9:Y55">IF(ISERROR(R9/X9-1),"         /0",(R9/X9-1))</f>
        <v>0.12000638567071364</v>
      </c>
    </row>
    <row r="10" spans="1:25" s="112" customFormat="1" ht="19.5" customHeight="1">
      <c r="A10" s="119" t="s">
        <v>53</v>
      </c>
      <c r="B10" s="116">
        <f>SUM(B11:B37)</f>
        <v>149105</v>
      </c>
      <c r="C10" s="115">
        <f>SUM(C11:C37)</f>
        <v>156604</v>
      </c>
      <c r="D10" s="114">
        <f>SUM(D11:D37)</f>
        <v>114</v>
      </c>
      <c r="E10" s="115">
        <f>SUM(E11:E37)</f>
        <v>693</v>
      </c>
      <c r="F10" s="114">
        <f t="shared" si="0"/>
        <v>306516</v>
      </c>
      <c r="G10" s="117">
        <f t="shared" si="1"/>
        <v>0.2661718068865863</v>
      </c>
      <c r="H10" s="116">
        <f>SUM(H11:H37)</f>
        <v>121944</v>
      </c>
      <c r="I10" s="115">
        <f>SUM(I11:I37)</f>
        <v>129206</v>
      </c>
      <c r="J10" s="114">
        <f>SUM(J11:J37)</f>
        <v>474</v>
      </c>
      <c r="K10" s="115">
        <f>SUM(K11:K37)</f>
        <v>33</v>
      </c>
      <c r="L10" s="114">
        <f t="shared" si="2"/>
        <v>251657</v>
      </c>
      <c r="M10" s="118">
        <f t="shared" si="3"/>
        <v>0.21799115462713137</v>
      </c>
      <c r="N10" s="116">
        <f>SUM(N11:N37)</f>
        <v>1570569</v>
      </c>
      <c r="O10" s="115">
        <f>SUM(O11:O37)</f>
        <v>1560369</v>
      </c>
      <c r="P10" s="114">
        <f>SUM(P11:P37)</f>
        <v>4060</v>
      </c>
      <c r="Q10" s="115">
        <f>SUM(Q11:Q37)</f>
        <v>7180</v>
      </c>
      <c r="R10" s="114">
        <f t="shared" si="4"/>
        <v>3142178</v>
      </c>
      <c r="S10" s="117">
        <f t="shared" si="5"/>
        <v>0.27818322471345297</v>
      </c>
      <c r="T10" s="116">
        <f>SUM(T11:T37)</f>
        <v>1400007</v>
      </c>
      <c r="U10" s="115">
        <f>SUM(U11:U37)</f>
        <v>1398612</v>
      </c>
      <c r="V10" s="114">
        <f>SUM(V11:V37)</f>
        <v>2223</v>
      </c>
      <c r="W10" s="115">
        <f>SUM(W11:W37)</f>
        <v>3215</v>
      </c>
      <c r="X10" s="114">
        <f t="shared" si="6"/>
        <v>2804057</v>
      </c>
      <c r="Y10" s="113">
        <f t="shared" si="7"/>
        <v>0.12058278415880985</v>
      </c>
    </row>
    <row r="11" spans="1:25" ht="19.5" customHeight="1">
      <c r="A11" s="239" t="s">
        <v>299</v>
      </c>
      <c r="B11" s="240">
        <v>20291</v>
      </c>
      <c r="C11" s="241">
        <v>21539</v>
      </c>
      <c r="D11" s="242">
        <v>12</v>
      </c>
      <c r="E11" s="241">
        <v>0</v>
      </c>
      <c r="F11" s="242">
        <f t="shared" si="0"/>
        <v>41842</v>
      </c>
      <c r="G11" s="243">
        <f t="shared" si="1"/>
        <v>0.03633467989843449</v>
      </c>
      <c r="H11" s="240">
        <v>17206</v>
      </c>
      <c r="I11" s="241">
        <v>20517</v>
      </c>
      <c r="J11" s="242">
        <v>17</v>
      </c>
      <c r="K11" s="241">
        <v>0</v>
      </c>
      <c r="L11" s="242">
        <f t="shared" si="2"/>
        <v>37740</v>
      </c>
      <c r="M11" s="244">
        <f t="shared" si="3"/>
        <v>0.1086910439851616</v>
      </c>
      <c r="N11" s="240">
        <v>197395</v>
      </c>
      <c r="O11" s="241">
        <v>207242</v>
      </c>
      <c r="P11" s="242">
        <v>397</v>
      </c>
      <c r="Q11" s="241">
        <v>681</v>
      </c>
      <c r="R11" s="242">
        <f t="shared" si="4"/>
        <v>405715</v>
      </c>
      <c r="S11" s="243">
        <f t="shared" si="5"/>
        <v>0.03591875031096856</v>
      </c>
      <c r="T11" s="240">
        <v>182650</v>
      </c>
      <c r="U11" s="241">
        <v>203897</v>
      </c>
      <c r="V11" s="242">
        <v>799</v>
      </c>
      <c r="W11" s="241">
        <v>1170</v>
      </c>
      <c r="X11" s="242">
        <f t="shared" si="6"/>
        <v>388516</v>
      </c>
      <c r="Y11" s="245">
        <f t="shared" si="7"/>
        <v>0.044268447116720955</v>
      </c>
    </row>
    <row r="12" spans="1:25" ht="19.5" customHeight="1">
      <c r="A12" s="246" t="s">
        <v>300</v>
      </c>
      <c r="B12" s="247">
        <v>11862</v>
      </c>
      <c r="C12" s="248">
        <v>9562</v>
      </c>
      <c r="D12" s="249">
        <v>0</v>
      </c>
      <c r="E12" s="248">
        <v>0</v>
      </c>
      <c r="F12" s="249">
        <f t="shared" si="0"/>
        <v>21424</v>
      </c>
      <c r="G12" s="250">
        <f t="shared" si="1"/>
        <v>0.018604134174849685</v>
      </c>
      <c r="H12" s="247">
        <v>12289</v>
      </c>
      <c r="I12" s="248">
        <v>8704</v>
      </c>
      <c r="J12" s="249">
        <v>30</v>
      </c>
      <c r="K12" s="248">
        <v>0</v>
      </c>
      <c r="L12" s="249">
        <f t="shared" si="2"/>
        <v>21023</v>
      </c>
      <c r="M12" s="251">
        <f t="shared" si="3"/>
        <v>0.019074347143604564</v>
      </c>
      <c r="N12" s="247">
        <v>122459</v>
      </c>
      <c r="O12" s="248">
        <v>95399</v>
      </c>
      <c r="P12" s="249">
        <v>2</v>
      </c>
      <c r="Q12" s="248">
        <v>26</v>
      </c>
      <c r="R12" s="249">
        <f t="shared" si="4"/>
        <v>217886</v>
      </c>
      <c r="S12" s="250">
        <f t="shared" si="5"/>
        <v>0.019289877944507094</v>
      </c>
      <c r="T12" s="247">
        <v>125866</v>
      </c>
      <c r="U12" s="248">
        <v>91378</v>
      </c>
      <c r="V12" s="249">
        <v>41</v>
      </c>
      <c r="W12" s="248">
        <v>152</v>
      </c>
      <c r="X12" s="249">
        <f t="shared" si="6"/>
        <v>217437</v>
      </c>
      <c r="Y12" s="252">
        <f t="shared" si="7"/>
        <v>0.0020649659441585033</v>
      </c>
    </row>
    <row r="13" spans="1:25" ht="19.5" customHeight="1">
      <c r="A13" s="246" t="s">
        <v>301</v>
      </c>
      <c r="B13" s="247">
        <v>7242</v>
      </c>
      <c r="C13" s="248">
        <v>12178</v>
      </c>
      <c r="D13" s="249">
        <v>35</v>
      </c>
      <c r="E13" s="248">
        <v>0</v>
      </c>
      <c r="F13" s="249">
        <f t="shared" si="0"/>
        <v>19455</v>
      </c>
      <c r="G13" s="250">
        <f t="shared" si="1"/>
        <v>0.016894297534153314</v>
      </c>
      <c r="H13" s="247">
        <v>6059</v>
      </c>
      <c r="I13" s="248">
        <v>6181</v>
      </c>
      <c r="J13" s="249"/>
      <c r="K13" s="248"/>
      <c r="L13" s="249">
        <f t="shared" si="2"/>
        <v>12240</v>
      </c>
      <c r="M13" s="251">
        <f t="shared" si="3"/>
        <v>0.5894607843137254</v>
      </c>
      <c r="N13" s="247">
        <v>81636</v>
      </c>
      <c r="O13" s="248">
        <v>94168</v>
      </c>
      <c r="P13" s="249">
        <v>1428</v>
      </c>
      <c r="Q13" s="248">
        <v>923</v>
      </c>
      <c r="R13" s="249">
        <f t="shared" si="4"/>
        <v>178155</v>
      </c>
      <c r="S13" s="250">
        <f t="shared" si="5"/>
        <v>0.015772414038550717</v>
      </c>
      <c r="T13" s="247">
        <v>71045</v>
      </c>
      <c r="U13" s="248">
        <v>78178</v>
      </c>
      <c r="V13" s="249">
        <v>45</v>
      </c>
      <c r="W13" s="248">
        <v>0</v>
      </c>
      <c r="X13" s="249">
        <f t="shared" si="6"/>
        <v>149268</v>
      </c>
      <c r="Y13" s="252">
        <f t="shared" si="7"/>
        <v>0.19352439906744912</v>
      </c>
    </row>
    <row r="14" spans="1:25" ht="19.5" customHeight="1">
      <c r="A14" s="246" t="s">
        <v>302</v>
      </c>
      <c r="B14" s="247">
        <v>8972</v>
      </c>
      <c r="C14" s="248">
        <v>9715</v>
      </c>
      <c r="D14" s="249">
        <v>0</v>
      </c>
      <c r="E14" s="248">
        <v>0</v>
      </c>
      <c r="F14" s="249">
        <f t="shared" si="0"/>
        <v>18687</v>
      </c>
      <c r="G14" s="250">
        <f t="shared" si="1"/>
        <v>0.016227383090245334</v>
      </c>
      <c r="H14" s="247">
        <v>9250</v>
      </c>
      <c r="I14" s="248">
        <v>10037</v>
      </c>
      <c r="J14" s="249"/>
      <c r="K14" s="248"/>
      <c r="L14" s="249">
        <f t="shared" si="2"/>
        <v>19287</v>
      </c>
      <c r="M14" s="251">
        <f t="shared" si="3"/>
        <v>-0.031109037175299448</v>
      </c>
      <c r="N14" s="247">
        <v>94471</v>
      </c>
      <c r="O14" s="248">
        <v>99143</v>
      </c>
      <c r="P14" s="249">
        <v>76</v>
      </c>
      <c r="Q14" s="248">
        <v>310</v>
      </c>
      <c r="R14" s="249">
        <f t="shared" si="4"/>
        <v>194000</v>
      </c>
      <c r="S14" s="250">
        <f t="shared" si="5"/>
        <v>0.017175203185309643</v>
      </c>
      <c r="T14" s="247">
        <v>90930</v>
      </c>
      <c r="U14" s="248">
        <v>95664</v>
      </c>
      <c r="V14" s="249">
        <v>5</v>
      </c>
      <c r="W14" s="248">
        <v>113</v>
      </c>
      <c r="X14" s="249">
        <f t="shared" si="6"/>
        <v>186712</v>
      </c>
      <c r="Y14" s="252">
        <f t="shared" si="7"/>
        <v>0.03903337760829517</v>
      </c>
    </row>
    <row r="15" spans="1:25" ht="19.5" customHeight="1">
      <c r="A15" s="246" t="s">
        <v>303</v>
      </c>
      <c r="B15" s="247">
        <v>7743</v>
      </c>
      <c r="C15" s="248">
        <v>8064</v>
      </c>
      <c r="D15" s="249">
        <v>5</v>
      </c>
      <c r="E15" s="248">
        <v>0</v>
      </c>
      <c r="F15" s="249">
        <f>SUM(B15:E15)</f>
        <v>15812</v>
      </c>
      <c r="G15" s="250">
        <f>F15/$F$9</f>
        <v>0.01373079581650127</v>
      </c>
      <c r="H15" s="247">
        <v>7520</v>
      </c>
      <c r="I15" s="248">
        <v>7215</v>
      </c>
      <c r="J15" s="249">
        <v>29</v>
      </c>
      <c r="K15" s="248">
        <v>0</v>
      </c>
      <c r="L15" s="249">
        <f>SUM(H15:K15)</f>
        <v>14764</v>
      </c>
      <c r="M15" s="251">
        <f>IF(ISERROR(F15/L15-1),"         /0",(F15/L15-1))</f>
        <v>0.0709834733134651</v>
      </c>
      <c r="N15" s="247">
        <v>83592</v>
      </c>
      <c r="O15" s="248">
        <v>85624</v>
      </c>
      <c r="P15" s="249">
        <v>21</v>
      </c>
      <c r="Q15" s="248">
        <v>733</v>
      </c>
      <c r="R15" s="249">
        <f>SUM(N15:Q15)</f>
        <v>169970</v>
      </c>
      <c r="S15" s="250">
        <f>R15/$R$9</f>
        <v>0.015047779821685979</v>
      </c>
      <c r="T15" s="247">
        <v>82822</v>
      </c>
      <c r="U15" s="248">
        <v>80018</v>
      </c>
      <c r="V15" s="249">
        <v>53</v>
      </c>
      <c r="W15" s="248">
        <v>527</v>
      </c>
      <c r="X15" s="249">
        <f>SUM(T15:W15)</f>
        <v>163420</v>
      </c>
      <c r="Y15" s="252">
        <f>IF(ISERROR(R15/X15-1),"         /0",(R15/X15-1))</f>
        <v>0.040080773467139785</v>
      </c>
    </row>
    <row r="16" spans="1:25" ht="19.5" customHeight="1">
      <c r="A16" s="246" t="s">
        <v>304</v>
      </c>
      <c r="B16" s="247">
        <v>6939</v>
      </c>
      <c r="C16" s="248">
        <v>7683</v>
      </c>
      <c r="D16" s="249">
        <v>0</v>
      </c>
      <c r="E16" s="248">
        <v>161</v>
      </c>
      <c r="F16" s="249">
        <f>SUM(B16:E16)</f>
        <v>14783</v>
      </c>
      <c r="G16" s="250">
        <f>F16/$F$9</f>
        <v>0.012837234667046437</v>
      </c>
      <c r="H16" s="247">
        <v>6032</v>
      </c>
      <c r="I16" s="248">
        <v>7012</v>
      </c>
      <c r="J16" s="249"/>
      <c r="K16" s="248"/>
      <c r="L16" s="249">
        <f>SUM(H16:K16)</f>
        <v>13044</v>
      </c>
      <c r="M16" s="251">
        <f>IF(ISERROR(F16/L16-1),"         /0",(F16/L16-1))</f>
        <v>0.13331800061330878</v>
      </c>
      <c r="N16" s="247">
        <v>62713</v>
      </c>
      <c r="O16" s="248">
        <v>71474</v>
      </c>
      <c r="P16" s="249">
        <v>106</v>
      </c>
      <c r="Q16" s="248">
        <v>436</v>
      </c>
      <c r="R16" s="249">
        <f>SUM(N16:Q16)</f>
        <v>134729</v>
      </c>
      <c r="S16" s="250">
        <f>R16/$R$9</f>
        <v>0.011927824484296818</v>
      </c>
      <c r="T16" s="247">
        <v>56074</v>
      </c>
      <c r="U16" s="248">
        <v>61740</v>
      </c>
      <c r="V16" s="249">
        <v>530</v>
      </c>
      <c r="W16" s="248">
        <v>505</v>
      </c>
      <c r="X16" s="249">
        <f>SUM(T16:W16)</f>
        <v>118849</v>
      </c>
      <c r="Y16" s="252">
        <f>IF(ISERROR(R16/X16-1),"         /0",(R16/X16-1))</f>
        <v>0.13361492313776302</v>
      </c>
    </row>
    <row r="17" spans="1:25" ht="19.5" customHeight="1">
      <c r="A17" s="246" t="s">
        <v>305</v>
      </c>
      <c r="B17" s="247">
        <v>6889</v>
      </c>
      <c r="C17" s="248">
        <v>7454</v>
      </c>
      <c r="D17" s="249">
        <v>0</v>
      </c>
      <c r="E17" s="248">
        <v>0</v>
      </c>
      <c r="F17" s="249">
        <f>SUM(B17:E17)</f>
        <v>14343</v>
      </c>
      <c r="G17" s="250">
        <f>F17/$F$9</f>
        <v>0.012455148266890825</v>
      </c>
      <c r="H17" s="247">
        <v>6109</v>
      </c>
      <c r="I17" s="248">
        <v>6620</v>
      </c>
      <c r="J17" s="249"/>
      <c r="K17" s="248"/>
      <c r="L17" s="249">
        <f>SUM(H17:K17)</f>
        <v>12729</v>
      </c>
      <c r="M17" s="251">
        <f>IF(ISERROR(F17/L17-1),"         /0",(F17/L17-1))</f>
        <v>0.1267970775394769</v>
      </c>
      <c r="N17" s="247">
        <v>71929</v>
      </c>
      <c r="O17" s="248">
        <v>83656</v>
      </c>
      <c r="P17" s="249"/>
      <c r="Q17" s="248">
        <v>0</v>
      </c>
      <c r="R17" s="249">
        <f>SUM(N17:Q17)</f>
        <v>155585</v>
      </c>
      <c r="S17" s="250">
        <f>R17/$R$9</f>
        <v>0.013774247358692787</v>
      </c>
      <c r="T17" s="247">
        <v>69205</v>
      </c>
      <c r="U17" s="248">
        <v>80904</v>
      </c>
      <c r="V17" s="249"/>
      <c r="W17" s="248"/>
      <c r="X17" s="249">
        <f>SUM(T17:W17)</f>
        <v>150109</v>
      </c>
      <c r="Y17" s="252">
        <f>IF(ISERROR(R17/X17-1),"         /0",(R17/X17-1))</f>
        <v>0.036480157752033504</v>
      </c>
    </row>
    <row r="18" spans="1:25" ht="19.5" customHeight="1">
      <c r="A18" s="246" t="s">
        <v>306</v>
      </c>
      <c r="B18" s="247">
        <v>4827</v>
      </c>
      <c r="C18" s="248">
        <v>5879</v>
      </c>
      <c r="D18" s="249">
        <v>0</v>
      </c>
      <c r="E18" s="248">
        <v>0</v>
      </c>
      <c r="F18" s="249">
        <f t="shared" si="0"/>
        <v>10706</v>
      </c>
      <c r="G18" s="250">
        <f t="shared" si="1"/>
        <v>0.009296856818331811</v>
      </c>
      <c r="H18" s="247">
        <v>5429</v>
      </c>
      <c r="I18" s="248">
        <v>6826</v>
      </c>
      <c r="J18" s="249"/>
      <c r="K18" s="248">
        <v>0</v>
      </c>
      <c r="L18" s="249">
        <f t="shared" si="2"/>
        <v>12255</v>
      </c>
      <c r="M18" s="251">
        <f t="shared" si="3"/>
        <v>-0.12639738882088947</v>
      </c>
      <c r="N18" s="247">
        <v>49032</v>
      </c>
      <c r="O18" s="248">
        <v>59198</v>
      </c>
      <c r="P18" s="249">
        <v>1</v>
      </c>
      <c r="Q18" s="248">
        <v>1</v>
      </c>
      <c r="R18" s="249">
        <f t="shared" si="4"/>
        <v>108232</v>
      </c>
      <c r="S18" s="250">
        <f t="shared" si="5"/>
        <v>0.00958199273789914</v>
      </c>
      <c r="T18" s="247">
        <v>43667</v>
      </c>
      <c r="U18" s="248">
        <v>53127</v>
      </c>
      <c r="V18" s="249">
        <v>1</v>
      </c>
      <c r="W18" s="248">
        <v>21</v>
      </c>
      <c r="X18" s="249">
        <f t="shared" si="6"/>
        <v>96816</v>
      </c>
      <c r="Y18" s="252">
        <f t="shared" si="7"/>
        <v>0.11791439431498918</v>
      </c>
    </row>
    <row r="19" spans="1:25" ht="19.5" customHeight="1">
      <c r="A19" s="246" t="s">
        <v>307</v>
      </c>
      <c r="B19" s="247">
        <v>4791</v>
      </c>
      <c r="C19" s="248">
        <v>5545</v>
      </c>
      <c r="D19" s="249">
        <v>6</v>
      </c>
      <c r="E19" s="248">
        <v>211</v>
      </c>
      <c r="F19" s="249">
        <f>SUM(B19:E19)</f>
        <v>10553</v>
      </c>
      <c r="G19" s="250">
        <f>F19/$F$9</f>
        <v>0.009163994956459517</v>
      </c>
      <c r="H19" s="247">
        <v>4032</v>
      </c>
      <c r="I19" s="248">
        <v>4557</v>
      </c>
      <c r="J19" s="249"/>
      <c r="K19" s="248"/>
      <c r="L19" s="249">
        <f>SUM(H19:K19)</f>
        <v>8589</v>
      </c>
      <c r="M19" s="251">
        <f>IF(ISERROR(F19/L19-1),"         /0",(F19/L19-1))</f>
        <v>0.22866457096285941</v>
      </c>
      <c r="N19" s="247">
        <v>49699</v>
      </c>
      <c r="O19" s="248">
        <v>52664</v>
      </c>
      <c r="P19" s="249">
        <v>544</v>
      </c>
      <c r="Q19" s="248">
        <v>1028</v>
      </c>
      <c r="R19" s="249">
        <f>SUM(N19:Q19)</f>
        <v>103935</v>
      </c>
      <c r="S19" s="250">
        <f>R19/$R$9</f>
        <v>0.00920157084054205</v>
      </c>
      <c r="T19" s="247">
        <v>39190</v>
      </c>
      <c r="U19" s="248">
        <v>43135</v>
      </c>
      <c r="V19" s="249">
        <v>17</v>
      </c>
      <c r="W19" s="248">
        <v>0</v>
      </c>
      <c r="X19" s="249">
        <f>SUM(T19:W19)</f>
        <v>82342</v>
      </c>
      <c r="Y19" s="252">
        <f>IF(ISERROR(R19/X19-1),"         /0",(R19/X19-1))</f>
        <v>0.26223555415219457</v>
      </c>
    </row>
    <row r="20" spans="1:25" ht="19.5" customHeight="1">
      <c r="A20" s="246" t="s">
        <v>308</v>
      </c>
      <c r="B20" s="247">
        <v>4644</v>
      </c>
      <c r="C20" s="248">
        <v>5607</v>
      </c>
      <c r="D20" s="249">
        <v>0</v>
      </c>
      <c r="E20" s="248">
        <v>0</v>
      </c>
      <c r="F20" s="249">
        <f>SUM(B20:E20)</f>
        <v>10251</v>
      </c>
      <c r="G20" s="250">
        <f>F20/$F$9</f>
        <v>0.00890174474544362</v>
      </c>
      <c r="H20" s="247">
        <v>2577</v>
      </c>
      <c r="I20" s="248">
        <v>2280</v>
      </c>
      <c r="J20" s="249">
        <v>6</v>
      </c>
      <c r="K20" s="248">
        <v>0</v>
      </c>
      <c r="L20" s="249">
        <f>SUM(H20:K20)</f>
        <v>4863</v>
      </c>
      <c r="M20" s="251">
        <f>IF(ISERROR(F20/L20-1),"         /0",(F20/L20-1))</f>
        <v>1.107958050586058</v>
      </c>
      <c r="N20" s="247">
        <v>50233</v>
      </c>
      <c r="O20" s="248">
        <v>60786</v>
      </c>
      <c r="P20" s="249">
        <v>68</v>
      </c>
      <c r="Q20" s="248">
        <v>897</v>
      </c>
      <c r="R20" s="249">
        <f>SUM(N20:Q20)</f>
        <v>111984</v>
      </c>
      <c r="S20" s="250">
        <f>R20/$R$9</f>
        <v>0.009914164708782036</v>
      </c>
      <c r="T20" s="247">
        <v>36286</v>
      </c>
      <c r="U20" s="248">
        <v>31014</v>
      </c>
      <c r="V20" s="249">
        <v>6</v>
      </c>
      <c r="W20" s="248">
        <v>13</v>
      </c>
      <c r="X20" s="249">
        <f>SUM(T20:W20)</f>
        <v>67319</v>
      </c>
      <c r="Y20" s="252">
        <f>IF(ISERROR(R20/X20-1),"         /0",(R20/X20-1))</f>
        <v>0.6634828206004248</v>
      </c>
    </row>
    <row r="21" spans="1:25" ht="19.5" customHeight="1">
      <c r="A21" s="246" t="s">
        <v>309</v>
      </c>
      <c r="B21" s="247">
        <v>4646</v>
      </c>
      <c r="C21" s="248">
        <v>4628</v>
      </c>
      <c r="D21" s="249">
        <v>0</v>
      </c>
      <c r="E21" s="248">
        <v>92</v>
      </c>
      <c r="F21" s="249">
        <f>SUM(B21:E21)</f>
        <v>9366</v>
      </c>
      <c r="G21" s="250">
        <f>F21/$F$9</f>
        <v>0.008133230054221533</v>
      </c>
      <c r="H21" s="247">
        <v>4136</v>
      </c>
      <c r="I21" s="248">
        <v>5268</v>
      </c>
      <c r="J21" s="249">
        <v>19</v>
      </c>
      <c r="K21" s="248">
        <v>0</v>
      </c>
      <c r="L21" s="249">
        <f>SUM(H21:K21)</f>
        <v>9423</v>
      </c>
      <c r="M21" s="251">
        <f>IF(ISERROR(F21/L21-1),"         /0",(F21/L21-1))</f>
        <v>-0.006049028971665038</v>
      </c>
      <c r="N21" s="247">
        <v>58169</v>
      </c>
      <c r="O21" s="248">
        <v>48893</v>
      </c>
      <c r="P21" s="249">
        <v>0</v>
      </c>
      <c r="Q21" s="248">
        <v>229</v>
      </c>
      <c r="R21" s="249">
        <f>SUM(N21:Q21)</f>
        <v>107291</v>
      </c>
      <c r="S21" s="250">
        <f>R21/$R$9</f>
        <v>0.009498684149252869</v>
      </c>
      <c r="T21" s="247">
        <v>53079</v>
      </c>
      <c r="U21" s="248">
        <v>48482</v>
      </c>
      <c r="V21" s="249">
        <v>24</v>
      </c>
      <c r="W21" s="248">
        <v>35</v>
      </c>
      <c r="X21" s="249">
        <f>SUM(T21:W21)</f>
        <v>101620</v>
      </c>
      <c r="Y21" s="252">
        <f>IF(ISERROR(R21/X21-1),"         /0",(R21/X21-1))</f>
        <v>0.055805943711867645</v>
      </c>
    </row>
    <row r="22" spans="1:25" ht="19.5" customHeight="1">
      <c r="A22" s="246" t="s">
        <v>310</v>
      </c>
      <c r="B22" s="247">
        <v>3660</v>
      </c>
      <c r="C22" s="248">
        <v>4992</v>
      </c>
      <c r="D22" s="249">
        <v>0</v>
      </c>
      <c r="E22" s="248">
        <v>0</v>
      </c>
      <c r="F22" s="249">
        <f t="shared" si="0"/>
        <v>8652</v>
      </c>
      <c r="G22" s="250">
        <f t="shared" si="1"/>
        <v>0.007513208032150834</v>
      </c>
      <c r="H22" s="247">
        <v>4035</v>
      </c>
      <c r="I22" s="248">
        <v>4514</v>
      </c>
      <c r="J22" s="249"/>
      <c r="K22" s="248">
        <v>0</v>
      </c>
      <c r="L22" s="249">
        <f t="shared" si="2"/>
        <v>8549</v>
      </c>
      <c r="M22" s="251">
        <f t="shared" si="3"/>
        <v>0.012048192771084265</v>
      </c>
      <c r="N22" s="247">
        <v>40045</v>
      </c>
      <c r="O22" s="248">
        <v>52285</v>
      </c>
      <c r="P22" s="249"/>
      <c r="Q22" s="248">
        <v>0</v>
      </c>
      <c r="R22" s="249">
        <f t="shared" si="4"/>
        <v>92330</v>
      </c>
      <c r="S22" s="250">
        <f t="shared" si="5"/>
        <v>0.008174157268554841</v>
      </c>
      <c r="T22" s="247">
        <v>36890</v>
      </c>
      <c r="U22" s="248">
        <v>40033</v>
      </c>
      <c r="V22" s="249">
        <v>16</v>
      </c>
      <c r="W22" s="248">
        <v>0</v>
      </c>
      <c r="X22" s="249">
        <f t="shared" si="6"/>
        <v>76939</v>
      </c>
      <c r="Y22" s="252">
        <f t="shared" si="7"/>
        <v>0.2000415913905822</v>
      </c>
    </row>
    <row r="23" spans="1:25" ht="19.5" customHeight="1">
      <c r="A23" s="246" t="s">
        <v>311</v>
      </c>
      <c r="B23" s="247">
        <v>3215</v>
      </c>
      <c r="C23" s="248">
        <v>3395</v>
      </c>
      <c r="D23" s="249">
        <v>1</v>
      </c>
      <c r="E23" s="248">
        <v>0</v>
      </c>
      <c r="F23" s="249">
        <f aca="true" t="shared" si="8" ref="F23:F29">SUM(B23:E23)</f>
        <v>6611</v>
      </c>
      <c r="G23" s="250">
        <f aca="true" t="shared" si="9" ref="G23:G29">F23/$F$9</f>
        <v>0.005740848162338091</v>
      </c>
      <c r="H23" s="247">
        <v>1364</v>
      </c>
      <c r="I23" s="248">
        <v>1524</v>
      </c>
      <c r="J23" s="249">
        <v>40</v>
      </c>
      <c r="K23" s="248">
        <v>0</v>
      </c>
      <c r="L23" s="249">
        <f aca="true" t="shared" si="10" ref="L23:L29">SUM(H23:K23)</f>
        <v>2928</v>
      </c>
      <c r="M23" s="251">
        <f aca="true" t="shared" si="11" ref="M23:M29">IF(ISERROR(F23/L23-1),"         /0",(F23/L23-1))</f>
        <v>1.2578551912568305</v>
      </c>
      <c r="N23" s="247">
        <v>35980</v>
      </c>
      <c r="O23" s="248">
        <v>32591</v>
      </c>
      <c r="P23" s="249">
        <v>27</v>
      </c>
      <c r="Q23" s="248">
        <v>206</v>
      </c>
      <c r="R23" s="249">
        <f aca="true" t="shared" si="12" ref="R23:R29">SUM(N23:Q23)</f>
        <v>68804</v>
      </c>
      <c r="S23" s="250">
        <f aca="true" t="shared" si="13" ref="S23:S29">R23/$R$9</f>
        <v>0.00609135402042291</v>
      </c>
      <c r="T23" s="247">
        <v>27679</v>
      </c>
      <c r="U23" s="248">
        <v>25390</v>
      </c>
      <c r="V23" s="249">
        <v>48</v>
      </c>
      <c r="W23" s="248">
        <v>0</v>
      </c>
      <c r="X23" s="249">
        <f aca="true" t="shared" si="14" ref="X23:X29">SUM(T23:W23)</f>
        <v>53117</v>
      </c>
      <c r="Y23" s="252">
        <f aca="true" t="shared" si="15" ref="Y23:Y29">IF(ISERROR(R23/X23-1),"         /0",(R23/X23-1))</f>
        <v>0.29532917898224675</v>
      </c>
    </row>
    <row r="24" spans="1:25" ht="19.5" customHeight="1">
      <c r="A24" s="246" t="s">
        <v>312</v>
      </c>
      <c r="B24" s="247">
        <v>2614</v>
      </c>
      <c r="C24" s="248">
        <v>3373</v>
      </c>
      <c r="D24" s="249">
        <v>0</v>
      </c>
      <c r="E24" s="248">
        <v>0</v>
      </c>
      <c r="F24" s="249">
        <f>SUM(B24:E24)</f>
        <v>5987</v>
      </c>
      <c r="G24" s="250">
        <f>F24/$F$9</f>
        <v>0.005198980176662858</v>
      </c>
      <c r="H24" s="247">
        <v>2534</v>
      </c>
      <c r="I24" s="248">
        <v>2768</v>
      </c>
      <c r="J24" s="249"/>
      <c r="K24" s="248">
        <v>0</v>
      </c>
      <c r="L24" s="249">
        <f>SUM(H24:K24)</f>
        <v>5302</v>
      </c>
      <c r="M24" s="251">
        <f>IF(ISERROR(F24/L24-1),"         /0",(F24/L24-1))</f>
        <v>0.12919652961146744</v>
      </c>
      <c r="N24" s="247">
        <v>29985</v>
      </c>
      <c r="O24" s="248">
        <v>39024</v>
      </c>
      <c r="P24" s="249"/>
      <c r="Q24" s="248">
        <v>0</v>
      </c>
      <c r="R24" s="249">
        <f>SUM(N24:Q24)</f>
        <v>69009</v>
      </c>
      <c r="S24" s="250">
        <f>R24/$R$9</f>
        <v>0.006109503075335222</v>
      </c>
      <c r="T24" s="247">
        <v>26462</v>
      </c>
      <c r="U24" s="248">
        <v>26597</v>
      </c>
      <c r="V24" s="249"/>
      <c r="W24" s="248">
        <v>0</v>
      </c>
      <c r="X24" s="249">
        <f>SUM(T24:W24)</f>
        <v>53059</v>
      </c>
      <c r="Y24" s="252">
        <f>IF(ISERROR(R24/X24-1),"         /0",(R24/X24-1))</f>
        <v>0.3006087562901676</v>
      </c>
    </row>
    <row r="25" spans="1:25" ht="19.5" customHeight="1">
      <c r="A25" s="246" t="s">
        <v>313</v>
      </c>
      <c r="B25" s="247">
        <v>2634</v>
      </c>
      <c r="C25" s="248">
        <v>2553</v>
      </c>
      <c r="D25" s="249">
        <v>0</v>
      </c>
      <c r="E25" s="248">
        <v>0</v>
      </c>
      <c r="F25" s="249">
        <f t="shared" si="8"/>
        <v>5187</v>
      </c>
      <c r="G25" s="250">
        <f t="shared" si="9"/>
        <v>0.004504277630925379</v>
      </c>
      <c r="H25" s="247">
        <v>2723</v>
      </c>
      <c r="I25" s="248">
        <v>2561</v>
      </c>
      <c r="J25" s="249"/>
      <c r="K25" s="248"/>
      <c r="L25" s="249">
        <f t="shared" si="10"/>
        <v>5284</v>
      </c>
      <c r="M25" s="251">
        <f t="shared" si="11"/>
        <v>-0.018357305071915242</v>
      </c>
      <c r="N25" s="247">
        <v>34371</v>
      </c>
      <c r="O25" s="248">
        <v>25224</v>
      </c>
      <c r="P25" s="249"/>
      <c r="Q25" s="248"/>
      <c r="R25" s="249">
        <f t="shared" si="12"/>
        <v>59595</v>
      </c>
      <c r="S25" s="250">
        <f t="shared" si="13"/>
        <v>0.0052760630609717946</v>
      </c>
      <c r="T25" s="247">
        <v>34076</v>
      </c>
      <c r="U25" s="248">
        <v>29495</v>
      </c>
      <c r="V25" s="249"/>
      <c r="W25" s="248"/>
      <c r="X25" s="249">
        <f t="shared" si="14"/>
        <v>63571</v>
      </c>
      <c r="Y25" s="252">
        <f t="shared" si="15"/>
        <v>-0.06254424187129348</v>
      </c>
    </row>
    <row r="26" spans="1:25" ht="19.5" customHeight="1">
      <c r="A26" s="246" t="s">
        <v>314</v>
      </c>
      <c r="B26" s="247">
        <v>3299</v>
      </c>
      <c r="C26" s="248">
        <v>1610</v>
      </c>
      <c r="D26" s="249">
        <v>0</v>
      </c>
      <c r="E26" s="248">
        <v>0</v>
      </c>
      <c r="F26" s="249">
        <f t="shared" si="8"/>
        <v>4909</v>
      </c>
      <c r="G26" s="250">
        <f t="shared" si="9"/>
        <v>0.004262868496281605</v>
      </c>
      <c r="H26" s="247">
        <v>2388</v>
      </c>
      <c r="I26" s="248">
        <v>2717</v>
      </c>
      <c r="J26" s="249"/>
      <c r="K26" s="248"/>
      <c r="L26" s="249">
        <f t="shared" si="10"/>
        <v>5105</v>
      </c>
      <c r="M26" s="251">
        <f t="shared" si="11"/>
        <v>-0.038393731635651296</v>
      </c>
      <c r="N26" s="247">
        <v>33477</v>
      </c>
      <c r="O26" s="248">
        <v>27279</v>
      </c>
      <c r="P26" s="249">
        <v>0</v>
      </c>
      <c r="Q26" s="248">
        <v>0</v>
      </c>
      <c r="R26" s="249">
        <f t="shared" si="12"/>
        <v>60756</v>
      </c>
      <c r="S26" s="250">
        <f t="shared" si="13"/>
        <v>0.005378848684158106</v>
      </c>
      <c r="T26" s="247">
        <v>33507</v>
      </c>
      <c r="U26" s="248">
        <v>29159</v>
      </c>
      <c r="V26" s="249"/>
      <c r="W26" s="248"/>
      <c r="X26" s="249">
        <f t="shared" si="14"/>
        <v>62666</v>
      </c>
      <c r="Y26" s="252">
        <f t="shared" si="15"/>
        <v>-0.030479047649443092</v>
      </c>
    </row>
    <row r="27" spans="1:25" ht="19.5" customHeight="1">
      <c r="A27" s="246" t="s">
        <v>315</v>
      </c>
      <c r="B27" s="247">
        <v>2200</v>
      </c>
      <c r="C27" s="248">
        <v>2489</v>
      </c>
      <c r="D27" s="249">
        <v>0</v>
      </c>
      <c r="E27" s="248">
        <v>0</v>
      </c>
      <c r="F27" s="249">
        <f t="shared" si="8"/>
        <v>4689</v>
      </c>
      <c r="G27" s="250">
        <f t="shared" si="9"/>
        <v>0.004071825296203798</v>
      </c>
      <c r="H27" s="247">
        <v>571</v>
      </c>
      <c r="I27" s="248">
        <v>572</v>
      </c>
      <c r="J27" s="249"/>
      <c r="K27" s="248"/>
      <c r="L27" s="249">
        <f t="shared" si="10"/>
        <v>1143</v>
      </c>
      <c r="M27" s="251">
        <f t="shared" si="11"/>
        <v>3.1023622047244093</v>
      </c>
      <c r="N27" s="247">
        <v>21741</v>
      </c>
      <c r="O27" s="248">
        <v>21006</v>
      </c>
      <c r="P27" s="249">
        <v>638</v>
      </c>
      <c r="Q27" s="248">
        <v>42</v>
      </c>
      <c r="R27" s="249">
        <f t="shared" si="12"/>
        <v>43427</v>
      </c>
      <c r="S27" s="250">
        <f t="shared" si="13"/>
        <v>0.0038446780862290814</v>
      </c>
      <c r="T27" s="247">
        <v>19479</v>
      </c>
      <c r="U27" s="248">
        <v>19307</v>
      </c>
      <c r="V27" s="249">
        <v>5</v>
      </c>
      <c r="W27" s="248"/>
      <c r="X27" s="249">
        <f t="shared" si="14"/>
        <v>38791</v>
      </c>
      <c r="Y27" s="252">
        <f t="shared" si="15"/>
        <v>0.11951225799798926</v>
      </c>
    </row>
    <row r="28" spans="1:25" ht="19.5" customHeight="1">
      <c r="A28" s="246" t="s">
        <v>316</v>
      </c>
      <c r="B28" s="247">
        <v>2562</v>
      </c>
      <c r="C28" s="248">
        <v>2031</v>
      </c>
      <c r="D28" s="249">
        <v>0</v>
      </c>
      <c r="E28" s="248">
        <v>0</v>
      </c>
      <c r="F28" s="249">
        <f t="shared" si="8"/>
        <v>4593</v>
      </c>
      <c r="G28" s="250">
        <f t="shared" si="9"/>
        <v>0.003988460990715301</v>
      </c>
      <c r="H28" s="247">
        <v>1472</v>
      </c>
      <c r="I28" s="248">
        <v>1604</v>
      </c>
      <c r="J28" s="249">
        <v>31</v>
      </c>
      <c r="K28" s="248">
        <v>0</v>
      </c>
      <c r="L28" s="249">
        <f t="shared" si="10"/>
        <v>3107</v>
      </c>
      <c r="M28" s="251">
        <f t="shared" si="11"/>
        <v>0.47827486321210166</v>
      </c>
      <c r="N28" s="247">
        <v>33053</v>
      </c>
      <c r="O28" s="248">
        <v>27378</v>
      </c>
      <c r="P28" s="249">
        <v>46</v>
      </c>
      <c r="Q28" s="248">
        <v>6</v>
      </c>
      <c r="R28" s="249">
        <f t="shared" si="12"/>
        <v>60483</v>
      </c>
      <c r="S28" s="250">
        <f t="shared" si="13"/>
        <v>0.0053546794549334175</v>
      </c>
      <c r="T28" s="247">
        <v>26598</v>
      </c>
      <c r="U28" s="248">
        <v>26992</v>
      </c>
      <c r="V28" s="249">
        <v>38</v>
      </c>
      <c r="W28" s="248">
        <v>0</v>
      </c>
      <c r="X28" s="249">
        <f t="shared" si="14"/>
        <v>53628</v>
      </c>
      <c r="Y28" s="252">
        <f t="shared" si="15"/>
        <v>0.12782501678227787</v>
      </c>
    </row>
    <row r="29" spans="1:25" ht="19.5" customHeight="1">
      <c r="A29" s="246" t="s">
        <v>317</v>
      </c>
      <c r="B29" s="247">
        <v>2536</v>
      </c>
      <c r="C29" s="248">
        <v>1577</v>
      </c>
      <c r="D29" s="249">
        <v>0</v>
      </c>
      <c r="E29" s="248">
        <v>0</v>
      </c>
      <c r="F29" s="249">
        <f t="shared" si="8"/>
        <v>4113</v>
      </c>
      <c r="G29" s="250">
        <f t="shared" si="9"/>
        <v>0.003571639463272813</v>
      </c>
      <c r="H29" s="247">
        <v>2717</v>
      </c>
      <c r="I29" s="248">
        <v>2659</v>
      </c>
      <c r="J29" s="249"/>
      <c r="K29" s="248"/>
      <c r="L29" s="249">
        <f t="shared" si="10"/>
        <v>5376</v>
      </c>
      <c r="M29" s="251">
        <f t="shared" si="11"/>
        <v>-0.2349330357142857</v>
      </c>
      <c r="N29" s="247">
        <v>27821</v>
      </c>
      <c r="O29" s="248">
        <v>24922</v>
      </c>
      <c r="P29" s="249"/>
      <c r="Q29" s="248"/>
      <c r="R29" s="249">
        <f t="shared" si="12"/>
        <v>52743</v>
      </c>
      <c r="S29" s="250">
        <f t="shared" si="13"/>
        <v>0.004669441967024672</v>
      </c>
      <c r="T29" s="247">
        <v>19481</v>
      </c>
      <c r="U29" s="248">
        <v>20012</v>
      </c>
      <c r="V29" s="249"/>
      <c r="W29" s="248"/>
      <c r="X29" s="249">
        <f t="shared" si="14"/>
        <v>39493</v>
      </c>
      <c r="Y29" s="252">
        <f t="shared" si="15"/>
        <v>0.3355024941128808</v>
      </c>
    </row>
    <row r="30" spans="1:25" ht="19.5" customHeight="1">
      <c r="A30" s="246" t="s">
        <v>318</v>
      </c>
      <c r="B30" s="247">
        <v>1845</v>
      </c>
      <c r="C30" s="248">
        <v>1929</v>
      </c>
      <c r="D30" s="249">
        <v>3</v>
      </c>
      <c r="E30" s="248">
        <v>0</v>
      </c>
      <c r="F30" s="249">
        <f t="shared" si="0"/>
        <v>3777</v>
      </c>
      <c r="G30" s="250">
        <f t="shared" si="1"/>
        <v>0.003279864394063072</v>
      </c>
      <c r="H30" s="247">
        <v>691</v>
      </c>
      <c r="I30" s="248">
        <v>888</v>
      </c>
      <c r="J30" s="249">
        <v>77</v>
      </c>
      <c r="K30" s="248">
        <v>0</v>
      </c>
      <c r="L30" s="249">
        <f t="shared" si="2"/>
        <v>1656</v>
      </c>
      <c r="M30" s="251">
        <f t="shared" si="3"/>
        <v>1.2807971014492754</v>
      </c>
      <c r="N30" s="247">
        <v>20589</v>
      </c>
      <c r="O30" s="248">
        <v>19373</v>
      </c>
      <c r="P30" s="249">
        <v>63</v>
      </c>
      <c r="Q30" s="248">
        <v>83</v>
      </c>
      <c r="R30" s="249">
        <f t="shared" si="4"/>
        <v>40108</v>
      </c>
      <c r="S30" s="250">
        <f t="shared" si="5"/>
        <v>0.003550840460599995</v>
      </c>
      <c r="T30" s="247">
        <v>26113</v>
      </c>
      <c r="U30" s="248">
        <v>23513</v>
      </c>
      <c r="V30" s="249">
        <v>93</v>
      </c>
      <c r="W30" s="248">
        <v>1</v>
      </c>
      <c r="X30" s="249">
        <f t="shared" si="6"/>
        <v>49720</v>
      </c>
      <c r="Y30" s="252">
        <f t="shared" si="7"/>
        <v>-0.1933226065969429</v>
      </c>
    </row>
    <row r="31" spans="1:25" ht="19.5" customHeight="1">
      <c r="A31" s="246" t="s">
        <v>319</v>
      </c>
      <c r="B31" s="247">
        <v>1525</v>
      </c>
      <c r="C31" s="248">
        <v>1861</v>
      </c>
      <c r="D31" s="249">
        <v>11</v>
      </c>
      <c r="E31" s="248">
        <v>0</v>
      </c>
      <c r="F31" s="249">
        <f t="shared" si="0"/>
        <v>3397</v>
      </c>
      <c r="G31" s="250">
        <f t="shared" si="1"/>
        <v>0.0029498806848377696</v>
      </c>
      <c r="H31" s="247">
        <v>900</v>
      </c>
      <c r="I31" s="248">
        <v>961</v>
      </c>
      <c r="J31" s="249"/>
      <c r="K31" s="248"/>
      <c r="L31" s="249">
        <f t="shared" si="2"/>
        <v>1861</v>
      </c>
      <c r="M31" s="251">
        <f t="shared" si="3"/>
        <v>0.8253627082213864</v>
      </c>
      <c r="N31" s="247">
        <v>13721</v>
      </c>
      <c r="O31" s="248">
        <v>13769</v>
      </c>
      <c r="P31" s="249">
        <v>64</v>
      </c>
      <c r="Q31" s="248">
        <v>0</v>
      </c>
      <c r="R31" s="249">
        <f t="shared" si="4"/>
        <v>27554</v>
      </c>
      <c r="S31" s="250">
        <f t="shared" si="5"/>
        <v>0.0024394100441650613</v>
      </c>
      <c r="T31" s="247">
        <v>9931</v>
      </c>
      <c r="U31" s="248">
        <v>7424</v>
      </c>
      <c r="V31" s="249"/>
      <c r="W31" s="248">
        <v>0</v>
      </c>
      <c r="X31" s="249">
        <f t="shared" si="6"/>
        <v>17355</v>
      </c>
      <c r="Y31" s="252">
        <f t="shared" si="7"/>
        <v>0.587669259579372</v>
      </c>
    </row>
    <row r="32" spans="1:25" ht="19.5" customHeight="1">
      <c r="A32" s="246" t="s">
        <v>320</v>
      </c>
      <c r="B32" s="247">
        <v>1236</v>
      </c>
      <c r="C32" s="248">
        <v>1319</v>
      </c>
      <c r="D32" s="249">
        <v>0</v>
      </c>
      <c r="E32" s="248">
        <v>81</v>
      </c>
      <c r="F32" s="249">
        <f t="shared" si="0"/>
        <v>2636</v>
      </c>
      <c r="G32" s="250">
        <f t="shared" si="1"/>
        <v>0.0022890448882049927</v>
      </c>
      <c r="H32" s="247">
        <v>118</v>
      </c>
      <c r="I32" s="248">
        <v>394</v>
      </c>
      <c r="J32" s="249"/>
      <c r="K32" s="248">
        <v>0</v>
      </c>
      <c r="L32" s="249">
        <f t="shared" si="2"/>
        <v>512</v>
      </c>
      <c r="M32" s="251">
        <f t="shared" si="3"/>
        <v>4.1484375</v>
      </c>
      <c r="N32" s="247">
        <v>14023</v>
      </c>
      <c r="O32" s="248">
        <v>18298</v>
      </c>
      <c r="P32" s="249">
        <v>18</v>
      </c>
      <c r="Q32" s="248">
        <v>81</v>
      </c>
      <c r="R32" s="249">
        <f t="shared" si="4"/>
        <v>32420</v>
      </c>
      <c r="S32" s="250">
        <f t="shared" si="5"/>
        <v>0.0028702066354007144</v>
      </c>
      <c r="T32" s="247">
        <v>12695</v>
      </c>
      <c r="U32" s="248">
        <v>15419</v>
      </c>
      <c r="V32" s="249">
        <v>9</v>
      </c>
      <c r="W32" s="248">
        <v>64</v>
      </c>
      <c r="X32" s="249">
        <f t="shared" si="6"/>
        <v>28187</v>
      </c>
      <c r="Y32" s="252">
        <f t="shared" si="7"/>
        <v>0.15017561287118175</v>
      </c>
    </row>
    <row r="33" spans="1:25" ht="19.5" customHeight="1">
      <c r="A33" s="246" t="s">
        <v>321</v>
      </c>
      <c r="B33" s="247">
        <v>1223</v>
      </c>
      <c r="C33" s="248">
        <v>1288</v>
      </c>
      <c r="D33" s="249">
        <v>9</v>
      </c>
      <c r="E33" s="248">
        <v>0</v>
      </c>
      <c r="F33" s="249">
        <f t="shared" si="0"/>
        <v>2520</v>
      </c>
      <c r="G33" s="250">
        <f t="shared" si="1"/>
        <v>0.0021883130190730586</v>
      </c>
      <c r="H33" s="247">
        <v>446</v>
      </c>
      <c r="I33" s="248">
        <v>484</v>
      </c>
      <c r="J33" s="249">
        <v>23</v>
      </c>
      <c r="K33" s="248">
        <v>0</v>
      </c>
      <c r="L33" s="249">
        <f t="shared" si="2"/>
        <v>953</v>
      </c>
      <c r="M33" s="251">
        <f t="shared" si="3"/>
        <v>1.6442812172088144</v>
      </c>
      <c r="N33" s="247">
        <v>12621</v>
      </c>
      <c r="O33" s="248">
        <v>12479</v>
      </c>
      <c r="P33" s="249">
        <v>105</v>
      </c>
      <c r="Q33" s="248">
        <v>38</v>
      </c>
      <c r="R33" s="249">
        <f t="shared" si="4"/>
        <v>25243</v>
      </c>
      <c r="S33" s="250">
        <f t="shared" si="5"/>
        <v>0.0022348126495194396</v>
      </c>
      <c r="T33" s="247">
        <v>11927</v>
      </c>
      <c r="U33" s="248">
        <v>10216</v>
      </c>
      <c r="V33" s="249">
        <v>67</v>
      </c>
      <c r="W33" s="248">
        <v>0</v>
      </c>
      <c r="X33" s="249">
        <f t="shared" si="6"/>
        <v>22210</v>
      </c>
      <c r="Y33" s="252">
        <f t="shared" si="7"/>
        <v>0.13656010805943275</v>
      </c>
    </row>
    <row r="34" spans="1:25" ht="19.5" customHeight="1">
      <c r="A34" s="246" t="s">
        <v>322</v>
      </c>
      <c r="B34" s="247">
        <v>1105</v>
      </c>
      <c r="C34" s="248">
        <v>1127</v>
      </c>
      <c r="D34" s="249">
        <v>0</v>
      </c>
      <c r="E34" s="248">
        <v>0</v>
      </c>
      <c r="F34" s="249">
        <f t="shared" si="0"/>
        <v>2232</v>
      </c>
      <c r="G34" s="250">
        <f t="shared" si="1"/>
        <v>0.001938220102607566</v>
      </c>
      <c r="H34" s="247">
        <v>1116</v>
      </c>
      <c r="I34" s="248">
        <v>1248</v>
      </c>
      <c r="J34" s="249"/>
      <c r="K34" s="248"/>
      <c r="L34" s="249">
        <f t="shared" si="2"/>
        <v>2364</v>
      </c>
      <c r="M34" s="251">
        <f t="shared" si="3"/>
        <v>-0.055837563451776595</v>
      </c>
      <c r="N34" s="247">
        <v>10279</v>
      </c>
      <c r="O34" s="248">
        <v>9784</v>
      </c>
      <c r="P34" s="249"/>
      <c r="Q34" s="248">
        <v>0</v>
      </c>
      <c r="R34" s="249">
        <f t="shared" si="4"/>
        <v>20063</v>
      </c>
      <c r="S34" s="250">
        <f t="shared" si="5"/>
        <v>0.0017762170180766357</v>
      </c>
      <c r="T34" s="247">
        <v>9498</v>
      </c>
      <c r="U34" s="248">
        <v>9054</v>
      </c>
      <c r="V34" s="249"/>
      <c r="W34" s="248"/>
      <c r="X34" s="249">
        <f t="shared" si="6"/>
        <v>18552</v>
      </c>
      <c r="Y34" s="252">
        <f t="shared" si="7"/>
        <v>0.08144674428633025</v>
      </c>
    </row>
    <row r="35" spans="1:25" ht="19.5" customHeight="1">
      <c r="A35" s="246" t="s">
        <v>323</v>
      </c>
      <c r="B35" s="247">
        <v>734</v>
      </c>
      <c r="C35" s="248">
        <v>1019</v>
      </c>
      <c r="D35" s="249">
        <v>0</v>
      </c>
      <c r="E35" s="248">
        <v>0</v>
      </c>
      <c r="F35" s="249">
        <f t="shared" si="0"/>
        <v>1753</v>
      </c>
      <c r="G35" s="250">
        <f t="shared" si="1"/>
        <v>0.0015222669533472505</v>
      </c>
      <c r="H35" s="247">
        <v>524</v>
      </c>
      <c r="I35" s="248">
        <v>822</v>
      </c>
      <c r="J35" s="249">
        <v>10</v>
      </c>
      <c r="K35" s="248">
        <v>0</v>
      </c>
      <c r="L35" s="249">
        <f t="shared" si="2"/>
        <v>1356</v>
      </c>
      <c r="M35" s="251">
        <f t="shared" si="3"/>
        <v>0.29277286135693226</v>
      </c>
      <c r="N35" s="247">
        <v>5914</v>
      </c>
      <c r="O35" s="248">
        <v>8233</v>
      </c>
      <c r="P35" s="249"/>
      <c r="Q35" s="248">
        <v>0</v>
      </c>
      <c r="R35" s="249">
        <f t="shared" si="4"/>
        <v>14147</v>
      </c>
      <c r="S35" s="250">
        <f t="shared" si="5"/>
        <v>0.0012524618528998736</v>
      </c>
      <c r="T35" s="247">
        <v>3825</v>
      </c>
      <c r="U35" s="248">
        <v>6200</v>
      </c>
      <c r="V35" s="249">
        <v>12</v>
      </c>
      <c r="W35" s="248">
        <v>71</v>
      </c>
      <c r="X35" s="249">
        <f t="shared" si="6"/>
        <v>10108</v>
      </c>
      <c r="Y35" s="252">
        <f t="shared" si="7"/>
        <v>0.39958448753462594</v>
      </c>
    </row>
    <row r="36" spans="1:25" ht="19.5" customHeight="1">
      <c r="A36" s="246" t="s">
        <v>324</v>
      </c>
      <c r="B36" s="247">
        <v>1003</v>
      </c>
      <c r="C36" s="248">
        <v>587</v>
      </c>
      <c r="D36" s="249">
        <v>0</v>
      </c>
      <c r="E36" s="248">
        <v>0</v>
      </c>
      <c r="F36" s="249">
        <f t="shared" si="0"/>
        <v>1590</v>
      </c>
      <c r="G36" s="250">
        <f t="shared" si="1"/>
        <v>0.0013807213096532391</v>
      </c>
      <c r="H36" s="247">
        <v>370</v>
      </c>
      <c r="I36" s="248">
        <v>360</v>
      </c>
      <c r="J36" s="249"/>
      <c r="K36" s="248"/>
      <c r="L36" s="249">
        <f t="shared" si="2"/>
        <v>730</v>
      </c>
      <c r="M36" s="251">
        <f t="shared" si="3"/>
        <v>1.1780821917808217</v>
      </c>
      <c r="N36" s="247">
        <v>13267</v>
      </c>
      <c r="O36" s="248">
        <v>9600</v>
      </c>
      <c r="P36" s="249"/>
      <c r="Q36" s="248"/>
      <c r="R36" s="249">
        <f t="shared" si="4"/>
        <v>22867</v>
      </c>
      <c r="S36" s="250">
        <f t="shared" si="5"/>
        <v>0.0020244606764869876</v>
      </c>
      <c r="T36" s="247">
        <v>7726</v>
      </c>
      <c r="U36" s="248">
        <v>7258</v>
      </c>
      <c r="V36" s="249"/>
      <c r="W36" s="248"/>
      <c r="X36" s="249">
        <f t="shared" si="6"/>
        <v>14984</v>
      </c>
      <c r="Y36" s="252">
        <f t="shared" si="7"/>
        <v>0.5260945008008542</v>
      </c>
    </row>
    <row r="37" spans="1:25" ht="19.5" customHeight="1" thickBot="1">
      <c r="A37" s="246" t="s">
        <v>278</v>
      </c>
      <c r="B37" s="247">
        <v>28868</v>
      </c>
      <c r="C37" s="248">
        <v>27600</v>
      </c>
      <c r="D37" s="249">
        <v>32</v>
      </c>
      <c r="E37" s="248">
        <v>148</v>
      </c>
      <c r="F37" s="249">
        <f t="shared" si="0"/>
        <v>56648</v>
      </c>
      <c r="G37" s="250">
        <f t="shared" si="1"/>
        <v>0.04919188726367088</v>
      </c>
      <c r="H37" s="247">
        <v>19336</v>
      </c>
      <c r="I37" s="248">
        <v>19913</v>
      </c>
      <c r="J37" s="249">
        <v>192</v>
      </c>
      <c r="K37" s="248">
        <v>33</v>
      </c>
      <c r="L37" s="249">
        <f t="shared" si="2"/>
        <v>39474</v>
      </c>
      <c r="M37" s="251">
        <f t="shared" si="3"/>
        <v>0.4350711860971779</v>
      </c>
      <c r="N37" s="247">
        <v>302354</v>
      </c>
      <c r="O37" s="248">
        <v>260877</v>
      </c>
      <c r="P37" s="249">
        <v>456</v>
      </c>
      <c r="Q37" s="248">
        <v>1460</v>
      </c>
      <c r="R37" s="249">
        <f t="shared" si="4"/>
        <v>565147</v>
      </c>
      <c r="S37" s="250">
        <f t="shared" si="5"/>
        <v>0.050033580178186536</v>
      </c>
      <c r="T37" s="247">
        <v>243306</v>
      </c>
      <c r="U37" s="248">
        <v>235006</v>
      </c>
      <c r="V37" s="249">
        <v>414</v>
      </c>
      <c r="W37" s="248">
        <v>543</v>
      </c>
      <c r="X37" s="249">
        <f t="shared" si="6"/>
        <v>479269</v>
      </c>
      <c r="Y37" s="252">
        <f t="shared" si="7"/>
        <v>0.17918538440833842</v>
      </c>
    </row>
    <row r="38" spans="1:25" s="112" customFormat="1" ht="19.5" customHeight="1">
      <c r="A38" s="119" t="s">
        <v>52</v>
      </c>
      <c r="B38" s="116">
        <f>SUM(B39:B57)</f>
        <v>151207</v>
      </c>
      <c r="C38" s="115">
        <f>SUM(C39:C57)</f>
        <v>145296</v>
      </c>
      <c r="D38" s="114">
        <f>SUM(D39:D57)</f>
        <v>2426</v>
      </c>
      <c r="E38" s="115">
        <f>SUM(E39:E57)</f>
        <v>2259</v>
      </c>
      <c r="F38" s="114">
        <f t="shared" si="0"/>
        <v>301188</v>
      </c>
      <c r="G38" s="117">
        <f t="shared" si="1"/>
        <v>0.26154508793197473</v>
      </c>
      <c r="H38" s="116">
        <f>SUM(H39:H57)</f>
        <v>139104</v>
      </c>
      <c r="I38" s="115">
        <f>SUM(I39:I57)</f>
        <v>133011</v>
      </c>
      <c r="J38" s="114">
        <f>SUM(J39:J57)</f>
        <v>2177</v>
      </c>
      <c r="K38" s="115">
        <f>SUM(K39:K57)</f>
        <v>1609</v>
      </c>
      <c r="L38" s="114">
        <f t="shared" si="2"/>
        <v>275901</v>
      </c>
      <c r="M38" s="118">
        <f t="shared" si="3"/>
        <v>0.09165244054932753</v>
      </c>
      <c r="N38" s="116">
        <f>SUM(N39:N57)</f>
        <v>1449530</v>
      </c>
      <c r="O38" s="115">
        <f>SUM(O39:O57)</f>
        <v>1426989</v>
      </c>
      <c r="P38" s="114">
        <f>SUM(P39:P57)</f>
        <v>36942</v>
      </c>
      <c r="Q38" s="115">
        <f>SUM(Q39:Q57)</f>
        <v>37782</v>
      </c>
      <c r="R38" s="114">
        <f t="shared" si="4"/>
        <v>2951243</v>
      </c>
      <c r="S38" s="117">
        <f t="shared" si="5"/>
        <v>0.2612793720320762</v>
      </c>
      <c r="T38" s="116">
        <f>SUM(T39:T57)</f>
        <v>1299345</v>
      </c>
      <c r="U38" s="115">
        <f>SUM(U39:U57)</f>
        <v>1288755</v>
      </c>
      <c r="V38" s="114">
        <f>SUM(V39:V57)</f>
        <v>6309</v>
      </c>
      <c r="W38" s="115">
        <f>SUM(W39:W57)</f>
        <v>5636</v>
      </c>
      <c r="X38" s="114">
        <f t="shared" si="6"/>
        <v>2600045</v>
      </c>
      <c r="Y38" s="113">
        <f t="shared" si="7"/>
        <v>0.13507381603010726</v>
      </c>
    </row>
    <row r="39" spans="1:25" ht="19.5" customHeight="1">
      <c r="A39" s="239" t="s">
        <v>325</v>
      </c>
      <c r="B39" s="240">
        <v>31168</v>
      </c>
      <c r="C39" s="241">
        <v>27058</v>
      </c>
      <c r="D39" s="242">
        <v>0</v>
      </c>
      <c r="E39" s="241">
        <v>1</v>
      </c>
      <c r="F39" s="242">
        <f t="shared" si="0"/>
        <v>58227</v>
      </c>
      <c r="G39" s="243">
        <f t="shared" si="1"/>
        <v>0.05056305641332023</v>
      </c>
      <c r="H39" s="240">
        <v>23954</v>
      </c>
      <c r="I39" s="241">
        <v>18683</v>
      </c>
      <c r="J39" s="242">
        <v>0</v>
      </c>
      <c r="K39" s="241">
        <v>76</v>
      </c>
      <c r="L39" s="242">
        <f t="shared" si="2"/>
        <v>42713</v>
      </c>
      <c r="M39" s="244">
        <f t="shared" si="3"/>
        <v>0.36321494626928574</v>
      </c>
      <c r="N39" s="240">
        <v>259712</v>
      </c>
      <c r="O39" s="241">
        <v>231079</v>
      </c>
      <c r="P39" s="242">
        <v>498</v>
      </c>
      <c r="Q39" s="241">
        <v>496</v>
      </c>
      <c r="R39" s="242">
        <f t="shared" si="4"/>
        <v>491785</v>
      </c>
      <c r="S39" s="243">
        <f t="shared" si="5"/>
        <v>0.04353869741488403</v>
      </c>
      <c r="T39" s="260">
        <v>204640</v>
      </c>
      <c r="U39" s="241">
        <v>181723</v>
      </c>
      <c r="V39" s="242">
        <v>92</v>
      </c>
      <c r="W39" s="241">
        <v>123</v>
      </c>
      <c r="X39" s="242">
        <f t="shared" si="6"/>
        <v>386578</v>
      </c>
      <c r="Y39" s="245">
        <f t="shared" si="7"/>
        <v>0.2721494756556244</v>
      </c>
    </row>
    <row r="40" spans="1:25" ht="19.5" customHeight="1">
      <c r="A40" s="246" t="s">
        <v>326</v>
      </c>
      <c r="B40" s="247">
        <v>17998</v>
      </c>
      <c r="C40" s="248">
        <v>17407</v>
      </c>
      <c r="D40" s="249">
        <v>0</v>
      </c>
      <c r="E40" s="248">
        <v>0</v>
      </c>
      <c r="F40" s="249">
        <f t="shared" si="0"/>
        <v>35405</v>
      </c>
      <c r="G40" s="250">
        <f t="shared" si="1"/>
        <v>0.0307449295397943</v>
      </c>
      <c r="H40" s="247">
        <v>15044</v>
      </c>
      <c r="I40" s="248">
        <v>14467</v>
      </c>
      <c r="J40" s="249">
        <v>12</v>
      </c>
      <c r="K40" s="248">
        <v>25</v>
      </c>
      <c r="L40" s="249">
        <f t="shared" si="2"/>
        <v>29548</v>
      </c>
      <c r="M40" s="251">
        <f t="shared" si="3"/>
        <v>0.19821984567483408</v>
      </c>
      <c r="N40" s="247">
        <v>176565</v>
      </c>
      <c r="O40" s="248">
        <v>170981</v>
      </c>
      <c r="P40" s="249">
        <v>117</v>
      </c>
      <c r="Q40" s="248">
        <v>307</v>
      </c>
      <c r="R40" s="249">
        <f t="shared" si="4"/>
        <v>347970</v>
      </c>
      <c r="S40" s="250">
        <f t="shared" si="5"/>
        <v>0.030806471404083484</v>
      </c>
      <c r="T40" s="261">
        <v>166560</v>
      </c>
      <c r="U40" s="248">
        <v>163093</v>
      </c>
      <c r="V40" s="249">
        <v>99</v>
      </c>
      <c r="W40" s="248">
        <v>214</v>
      </c>
      <c r="X40" s="249">
        <f t="shared" si="6"/>
        <v>329966</v>
      </c>
      <c r="Y40" s="252">
        <f t="shared" si="7"/>
        <v>0.054563197420340215</v>
      </c>
    </row>
    <row r="41" spans="1:25" ht="19.5" customHeight="1">
      <c r="A41" s="246" t="s">
        <v>327</v>
      </c>
      <c r="B41" s="247">
        <v>18202</v>
      </c>
      <c r="C41" s="248">
        <v>16464</v>
      </c>
      <c r="D41" s="249">
        <v>79</v>
      </c>
      <c r="E41" s="248">
        <v>0</v>
      </c>
      <c r="F41" s="249">
        <f t="shared" si="0"/>
        <v>34745</v>
      </c>
      <c r="G41" s="250">
        <f t="shared" si="1"/>
        <v>0.03017179993956088</v>
      </c>
      <c r="H41" s="247">
        <v>18573</v>
      </c>
      <c r="I41" s="248">
        <v>15848</v>
      </c>
      <c r="J41" s="249">
        <v>0</v>
      </c>
      <c r="K41" s="248"/>
      <c r="L41" s="249">
        <f t="shared" si="2"/>
        <v>34421</v>
      </c>
      <c r="M41" s="251">
        <f t="shared" si="3"/>
        <v>0.009412858429447057</v>
      </c>
      <c r="N41" s="247">
        <v>201318</v>
      </c>
      <c r="O41" s="248">
        <v>186288</v>
      </c>
      <c r="P41" s="249">
        <v>115</v>
      </c>
      <c r="Q41" s="248">
        <v>264</v>
      </c>
      <c r="R41" s="249">
        <f t="shared" si="4"/>
        <v>387985</v>
      </c>
      <c r="S41" s="250">
        <f t="shared" si="5"/>
        <v>0.03434907839099155</v>
      </c>
      <c r="T41" s="261">
        <v>151741</v>
      </c>
      <c r="U41" s="248">
        <v>149103</v>
      </c>
      <c r="V41" s="249">
        <v>91</v>
      </c>
      <c r="W41" s="248">
        <v>97</v>
      </c>
      <c r="X41" s="249">
        <f t="shared" si="6"/>
        <v>301032</v>
      </c>
      <c r="Y41" s="252">
        <f t="shared" si="7"/>
        <v>0.28884969039836306</v>
      </c>
    </row>
    <row r="42" spans="1:25" ht="19.5" customHeight="1">
      <c r="A42" s="246" t="s">
        <v>328</v>
      </c>
      <c r="B42" s="247">
        <v>15804</v>
      </c>
      <c r="C42" s="248">
        <v>15402</v>
      </c>
      <c r="D42" s="249">
        <v>0</v>
      </c>
      <c r="E42" s="248">
        <v>0</v>
      </c>
      <c r="F42" s="249">
        <f t="shared" si="0"/>
        <v>31206</v>
      </c>
      <c r="G42" s="250">
        <f t="shared" si="1"/>
        <v>0.027098609552854706</v>
      </c>
      <c r="H42" s="247">
        <v>14393</v>
      </c>
      <c r="I42" s="248">
        <v>14178</v>
      </c>
      <c r="J42" s="249"/>
      <c r="K42" s="248">
        <v>5</v>
      </c>
      <c r="L42" s="249">
        <f t="shared" si="2"/>
        <v>28576</v>
      </c>
      <c r="M42" s="251">
        <f t="shared" si="3"/>
        <v>0.09203527435610304</v>
      </c>
      <c r="N42" s="247">
        <v>126911</v>
      </c>
      <c r="O42" s="248">
        <v>130710</v>
      </c>
      <c r="P42" s="249">
        <v>177</v>
      </c>
      <c r="Q42" s="248">
        <v>92</v>
      </c>
      <c r="R42" s="249">
        <f t="shared" si="4"/>
        <v>257890</v>
      </c>
      <c r="S42" s="250">
        <f t="shared" si="5"/>
        <v>0.02283151107968816</v>
      </c>
      <c r="T42" s="261">
        <v>100847</v>
      </c>
      <c r="U42" s="248">
        <v>100789</v>
      </c>
      <c r="V42" s="249">
        <v>232</v>
      </c>
      <c r="W42" s="248">
        <v>155</v>
      </c>
      <c r="X42" s="249">
        <f t="shared" si="6"/>
        <v>202023</v>
      </c>
      <c r="Y42" s="252">
        <f t="shared" si="7"/>
        <v>0.27653781995119364</v>
      </c>
    </row>
    <row r="43" spans="1:25" ht="19.5" customHeight="1">
      <c r="A43" s="246" t="s">
        <v>329</v>
      </c>
      <c r="B43" s="247">
        <v>11921</v>
      </c>
      <c r="C43" s="248">
        <v>12044</v>
      </c>
      <c r="D43" s="249">
        <v>354</v>
      </c>
      <c r="E43" s="248">
        <v>411</v>
      </c>
      <c r="F43" s="249">
        <f t="shared" si="0"/>
        <v>24730</v>
      </c>
      <c r="G43" s="250">
        <f t="shared" si="1"/>
        <v>0.021474992445109815</v>
      </c>
      <c r="H43" s="247">
        <v>8935</v>
      </c>
      <c r="I43" s="248">
        <v>9056</v>
      </c>
      <c r="J43" s="249"/>
      <c r="K43" s="248"/>
      <c r="L43" s="249">
        <f t="shared" si="2"/>
        <v>17991</v>
      </c>
      <c r="M43" s="251">
        <f t="shared" si="3"/>
        <v>0.37457617697737766</v>
      </c>
      <c r="N43" s="247">
        <v>101814</v>
      </c>
      <c r="O43" s="248">
        <v>109545</v>
      </c>
      <c r="P43" s="249">
        <v>7645</v>
      </c>
      <c r="Q43" s="248">
        <v>8740</v>
      </c>
      <c r="R43" s="249">
        <f t="shared" si="4"/>
        <v>227744</v>
      </c>
      <c r="S43" s="250">
        <f t="shared" si="5"/>
        <v>0.020162626155851335</v>
      </c>
      <c r="T43" s="261">
        <v>95235</v>
      </c>
      <c r="U43" s="248">
        <v>101193</v>
      </c>
      <c r="V43" s="249">
        <v>15</v>
      </c>
      <c r="W43" s="248">
        <v>14</v>
      </c>
      <c r="X43" s="249">
        <f t="shared" si="6"/>
        <v>196457</v>
      </c>
      <c r="Y43" s="252">
        <f t="shared" si="7"/>
        <v>0.15925622400830708</v>
      </c>
    </row>
    <row r="44" spans="1:25" ht="19.5" customHeight="1">
      <c r="A44" s="246" t="s">
        <v>330</v>
      </c>
      <c r="B44" s="247">
        <v>7605</v>
      </c>
      <c r="C44" s="248">
        <v>8193</v>
      </c>
      <c r="D44" s="249">
        <v>1</v>
      </c>
      <c r="E44" s="248">
        <v>127</v>
      </c>
      <c r="F44" s="249">
        <f t="shared" si="0"/>
        <v>15926</v>
      </c>
      <c r="G44" s="250">
        <f t="shared" si="1"/>
        <v>0.01382979092926886</v>
      </c>
      <c r="H44" s="247">
        <v>16018</v>
      </c>
      <c r="I44" s="248">
        <v>16663</v>
      </c>
      <c r="J44" s="249">
        <v>49</v>
      </c>
      <c r="K44" s="248"/>
      <c r="L44" s="249">
        <f t="shared" si="2"/>
        <v>32730</v>
      </c>
      <c r="M44" s="251">
        <f t="shared" si="3"/>
        <v>-0.513412771157959</v>
      </c>
      <c r="N44" s="247">
        <v>107527</v>
      </c>
      <c r="O44" s="248">
        <v>106922</v>
      </c>
      <c r="P44" s="249">
        <v>181</v>
      </c>
      <c r="Q44" s="248">
        <v>255</v>
      </c>
      <c r="R44" s="249">
        <f t="shared" si="4"/>
        <v>214885</v>
      </c>
      <c r="S44" s="250">
        <f t="shared" si="5"/>
        <v>0.019024193486985887</v>
      </c>
      <c r="T44" s="261">
        <v>130237</v>
      </c>
      <c r="U44" s="248">
        <v>133717</v>
      </c>
      <c r="V44" s="249">
        <v>220</v>
      </c>
      <c r="W44" s="248">
        <v>168</v>
      </c>
      <c r="X44" s="249">
        <f t="shared" si="6"/>
        <v>264342</v>
      </c>
      <c r="Y44" s="252">
        <f t="shared" si="7"/>
        <v>-0.18709474846978535</v>
      </c>
    </row>
    <row r="45" spans="1:25" ht="19.5" customHeight="1">
      <c r="A45" s="246" t="s">
        <v>331</v>
      </c>
      <c r="B45" s="247">
        <v>5247</v>
      </c>
      <c r="C45" s="248">
        <v>6479</v>
      </c>
      <c r="D45" s="249">
        <v>1</v>
      </c>
      <c r="E45" s="248">
        <v>1</v>
      </c>
      <c r="F45" s="249">
        <f>SUM(B45:E45)</f>
        <v>11728</v>
      </c>
      <c r="G45" s="250">
        <f>F45/$F$9</f>
        <v>0.01018433932051144</v>
      </c>
      <c r="H45" s="247">
        <v>2107</v>
      </c>
      <c r="I45" s="248">
        <v>2463</v>
      </c>
      <c r="J45" s="249">
        <v>1349</v>
      </c>
      <c r="K45" s="248">
        <v>1467</v>
      </c>
      <c r="L45" s="249">
        <f>SUM(H45:K45)</f>
        <v>7386</v>
      </c>
      <c r="M45" s="251">
        <f>IF(ISERROR(F45/L45-1),"         /0",(F45/L45-1))</f>
        <v>0.5878689412401841</v>
      </c>
      <c r="N45" s="247">
        <v>41156</v>
      </c>
      <c r="O45" s="248">
        <v>47332</v>
      </c>
      <c r="P45" s="249">
        <v>1417</v>
      </c>
      <c r="Q45" s="248">
        <v>779</v>
      </c>
      <c r="R45" s="249">
        <f>SUM(N45:Q45)</f>
        <v>90684</v>
      </c>
      <c r="S45" s="250">
        <f>R45/$R$9</f>
        <v>0.008028433637405255</v>
      </c>
      <c r="T45" s="261">
        <v>41821</v>
      </c>
      <c r="U45" s="248">
        <v>53227</v>
      </c>
      <c r="V45" s="249">
        <v>1394</v>
      </c>
      <c r="W45" s="248">
        <v>1509</v>
      </c>
      <c r="X45" s="249">
        <f>SUM(T45:W45)</f>
        <v>97951</v>
      </c>
      <c r="Y45" s="252">
        <f>IF(ISERROR(R45/X45-1),"         /0",(R45/X45-1))</f>
        <v>-0.07419015630264114</v>
      </c>
    </row>
    <row r="46" spans="1:25" ht="19.5" customHeight="1">
      <c r="A46" s="246" t="s">
        <v>332</v>
      </c>
      <c r="B46" s="247">
        <v>4064</v>
      </c>
      <c r="C46" s="248">
        <v>3683</v>
      </c>
      <c r="D46" s="249">
        <v>0</v>
      </c>
      <c r="E46" s="248">
        <v>0</v>
      </c>
      <c r="F46" s="249">
        <f>SUM(B46:E46)</f>
        <v>7747</v>
      </c>
      <c r="G46" s="250">
        <f>F46/$F$9</f>
        <v>0.006727325777285311</v>
      </c>
      <c r="H46" s="247">
        <v>3355</v>
      </c>
      <c r="I46" s="248">
        <v>2871</v>
      </c>
      <c r="J46" s="249">
        <v>10</v>
      </c>
      <c r="K46" s="248"/>
      <c r="L46" s="249">
        <f>SUM(H46:K46)</f>
        <v>6236</v>
      </c>
      <c r="M46" s="251">
        <f>IF(ISERROR(F46/L46-1),"         /0",(F46/L46-1))</f>
        <v>0.24230275817831948</v>
      </c>
      <c r="N46" s="247">
        <v>39995</v>
      </c>
      <c r="O46" s="248">
        <v>33967</v>
      </c>
      <c r="P46" s="249">
        <v>55</v>
      </c>
      <c r="Q46" s="248">
        <v>3</v>
      </c>
      <c r="R46" s="249">
        <f>SUM(N46:Q46)</f>
        <v>74020</v>
      </c>
      <c r="S46" s="250">
        <f>R46/$R$9</f>
        <v>0.006553136802972266</v>
      </c>
      <c r="T46" s="261">
        <v>41114</v>
      </c>
      <c r="U46" s="248">
        <v>36782</v>
      </c>
      <c r="V46" s="249">
        <v>205</v>
      </c>
      <c r="W46" s="248">
        <v>31</v>
      </c>
      <c r="X46" s="249">
        <f>SUM(T46:W46)</f>
        <v>78132</v>
      </c>
      <c r="Y46" s="252">
        <f>IF(ISERROR(R46/X46-1),"         /0",(R46/X46-1))</f>
        <v>-0.05262888445195313</v>
      </c>
    </row>
    <row r="47" spans="1:25" ht="19.5" customHeight="1">
      <c r="A47" s="246" t="s">
        <v>333</v>
      </c>
      <c r="B47" s="247">
        <v>3679</v>
      </c>
      <c r="C47" s="248">
        <v>3309</v>
      </c>
      <c r="D47" s="249">
        <v>0</v>
      </c>
      <c r="E47" s="248">
        <v>0</v>
      </c>
      <c r="F47" s="249">
        <f>SUM(B47:E47)</f>
        <v>6988</v>
      </c>
      <c r="G47" s="250">
        <f>F47/$F$9</f>
        <v>0.0060682267370168776</v>
      </c>
      <c r="H47" s="247">
        <v>2104</v>
      </c>
      <c r="I47" s="248">
        <v>1846</v>
      </c>
      <c r="J47" s="249">
        <v>48</v>
      </c>
      <c r="K47" s="248">
        <v>0</v>
      </c>
      <c r="L47" s="249">
        <f>SUM(H47:K47)</f>
        <v>3998</v>
      </c>
      <c r="M47" s="251">
        <f>IF(ISERROR(F47/L47-1),"         /0",(F47/L47-1))</f>
        <v>0.7478739369684841</v>
      </c>
      <c r="N47" s="247">
        <v>30828</v>
      </c>
      <c r="O47" s="248">
        <v>28175</v>
      </c>
      <c r="P47" s="249">
        <v>6</v>
      </c>
      <c r="Q47" s="248">
        <v>13</v>
      </c>
      <c r="R47" s="249">
        <f>SUM(N47:Q47)</f>
        <v>59022</v>
      </c>
      <c r="S47" s="250">
        <f>R47/$R$9</f>
        <v>0.005225334239192503</v>
      </c>
      <c r="T47" s="261">
        <v>24065</v>
      </c>
      <c r="U47" s="248">
        <v>22393</v>
      </c>
      <c r="V47" s="249">
        <v>81</v>
      </c>
      <c r="W47" s="248">
        <v>11</v>
      </c>
      <c r="X47" s="249">
        <f>SUM(T47:W47)</f>
        <v>46550</v>
      </c>
      <c r="Y47" s="252">
        <f>IF(ISERROR(R47/X47-1),"         /0",(R47/X47-1))</f>
        <v>0.2679269602577874</v>
      </c>
    </row>
    <row r="48" spans="1:25" ht="19.5" customHeight="1">
      <c r="A48" s="246" t="s">
        <v>334</v>
      </c>
      <c r="B48" s="247">
        <v>3116</v>
      </c>
      <c r="C48" s="248">
        <v>3735</v>
      </c>
      <c r="D48" s="249">
        <v>0</v>
      </c>
      <c r="E48" s="248">
        <v>0</v>
      </c>
      <c r="F48" s="249">
        <f>SUM(B48:E48)</f>
        <v>6851</v>
      </c>
      <c r="G48" s="250">
        <f>F48/$F$9</f>
        <v>0.005949258926059335</v>
      </c>
      <c r="H48" s="247">
        <v>3665</v>
      </c>
      <c r="I48" s="248">
        <v>3586</v>
      </c>
      <c r="J48" s="249"/>
      <c r="K48" s="248"/>
      <c r="L48" s="249">
        <f>SUM(H48:K48)</f>
        <v>7251</v>
      </c>
      <c r="M48" s="251">
        <f>IF(ISERROR(F48/L48-1),"         /0",(F48/L48-1))</f>
        <v>-0.055164804854502814</v>
      </c>
      <c r="N48" s="247">
        <v>23966</v>
      </c>
      <c r="O48" s="248">
        <v>26422</v>
      </c>
      <c r="P48" s="249">
        <v>4</v>
      </c>
      <c r="Q48" s="248">
        <v>0</v>
      </c>
      <c r="R48" s="249">
        <f>SUM(N48:Q48)</f>
        <v>50392</v>
      </c>
      <c r="S48" s="250">
        <f>R48/$R$9</f>
        <v>0.00446130329337177</v>
      </c>
      <c r="T48" s="261">
        <v>21068</v>
      </c>
      <c r="U48" s="248">
        <v>25753</v>
      </c>
      <c r="V48" s="249">
        <v>52</v>
      </c>
      <c r="W48" s="248">
        <v>25</v>
      </c>
      <c r="X48" s="249">
        <f>SUM(T48:W48)</f>
        <v>46898</v>
      </c>
      <c r="Y48" s="252">
        <f>IF(ISERROR(R48/X48-1),"         /0",(R48/X48-1))</f>
        <v>0.07450211096422032</v>
      </c>
    </row>
    <row r="49" spans="1:25" ht="19.5" customHeight="1">
      <c r="A49" s="246" t="s">
        <v>335</v>
      </c>
      <c r="B49" s="247">
        <v>2827</v>
      </c>
      <c r="C49" s="248">
        <v>2747</v>
      </c>
      <c r="D49" s="249">
        <v>0</v>
      </c>
      <c r="E49" s="248">
        <v>0</v>
      </c>
      <c r="F49" s="249">
        <f>SUM(B49:E49)</f>
        <v>5574</v>
      </c>
      <c r="G49" s="250">
        <f>F49/$F$9</f>
        <v>0.004840339987425884</v>
      </c>
      <c r="H49" s="247">
        <v>2864</v>
      </c>
      <c r="I49" s="248">
        <v>3083</v>
      </c>
      <c r="J49" s="249"/>
      <c r="K49" s="248"/>
      <c r="L49" s="249">
        <f>SUM(H49:K49)</f>
        <v>5947</v>
      </c>
      <c r="M49" s="251">
        <f>IF(ISERROR(F49/L49-1),"         /0",(F49/L49-1))</f>
        <v>-0.06272069951235915</v>
      </c>
      <c r="N49" s="247">
        <v>32079</v>
      </c>
      <c r="O49" s="248">
        <v>29859</v>
      </c>
      <c r="P49" s="249">
        <v>2</v>
      </c>
      <c r="Q49" s="248"/>
      <c r="R49" s="249">
        <f>SUM(N49:Q49)</f>
        <v>61940</v>
      </c>
      <c r="S49" s="250">
        <f>R49/$R$9</f>
        <v>0.005483670542773604</v>
      </c>
      <c r="T49" s="261">
        <v>22562</v>
      </c>
      <c r="U49" s="248">
        <v>23344</v>
      </c>
      <c r="V49" s="249"/>
      <c r="W49" s="248"/>
      <c r="X49" s="249">
        <f>SUM(T49:W49)</f>
        <v>45906</v>
      </c>
      <c r="Y49" s="252">
        <f>IF(ISERROR(R49/X49-1),"         /0",(R49/X49-1))</f>
        <v>0.34927896135581404</v>
      </c>
    </row>
    <row r="50" spans="1:25" ht="19.5" customHeight="1">
      <c r="A50" s="246" t="s">
        <v>336</v>
      </c>
      <c r="B50" s="247">
        <v>2178</v>
      </c>
      <c r="C50" s="248">
        <v>1859</v>
      </c>
      <c r="D50" s="249">
        <v>0</v>
      </c>
      <c r="E50" s="248">
        <v>0</v>
      </c>
      <c r="F50" s="249">
        <f t="shared" si="0"/>
        <v>4037</v>
      </c>
      <c r="G50" s="250">
        <f t="shared" si="1"/>
        <v>0.003505642721427753</v>
      </c>
      <c r="H50" s="247">
        <v>1217</v>
      </c>
      <c r="I50" s="248">
        <v>1281</v>
      </c>
      <c r="J50" s="249"/>
      <c r="K50" s="248"/>
      <c r="L50" s="249">
        <f t="shared" si="2"/>
        <v>2498</v>
      </c>
      <c r="M50" s="251">
        <f t="shared" si="3"/>
        <v>0.6160928742994396</v>
      </c>
      <c r="N50" s="247">
        <v>24335</v>
      </c>
      <c r="O50" s="248">
        <v>23409</v>
      </c>
      <c r="P50" s="249">
        <v>137</v>
      </c>
      <c r="Q50" s="248"/>
      <c r="R50" s="249">
        <f t="shared" si="4"/>
        <v>47881</v>
      </c>
      <c r="S50" s="250">
        <f t="shared" si="5"/>
        <v>0.004238999503689747</v>
      </c>
      <c r="T50" s="261">
        <v>17185</v>
      </c>
      <c r="U50" s="248">
        <v>17499</v>
      </c>
      <c r="V50" s="249"/>
      <c r="W50" s="248"/>
      <c r="X50" s="249">
        <f t="shared" si="6"/>
        <v>34684</v>
      </c>
      <c r="Y50" s="252">
        <f t="shared" si="7"/>
        <v>0.38049244608464994</v>
      </c>
    </row>
    <row r="51" spans="1:25" ht="19.5" customHeight="1">
      <c r="A51" s="246" t="s">
        <v>337</v>
      </c>
      <c r="B51" s="247">
        <v>803</v>
      </c>
      <c r="C51" s="248">
        <v>757</v>
      </c>
      <c r="D51" s="249">
        <v>1071</v>
      </c>
      <c r="E51" s="248">
        <v>885</v>
      </c>
      <c r="F51" s="249">
        <f t="shared" si="0"/>
        <v>3516</v>
      </c>
      <c r="G51" s="250">
        <f t="shared" si="1"/>
        <v>0.0030532176885162197</v>
      </c>
      <c r="H51" s="247"/>
      <c r="I51" s="248"/>
      <c r="J51" s="249"/>
      <c r="K51" s="248"/>
      <c r="L51" s="249">
        <f t="shared" si="2"/>
        <v>0</v>
      </c>
      <c r="M51" s="251" t="str">
        <f t="shared" si="3"/>
        <v>         /0</v>
      </c>
      <c r="N51" s="247">
        <v>1774</v>
      </c>
      <c r="O51" s="248">
        <v>1974</v>
      </c>
      <c r="P51" s="249">
        <v>9509</v>
      </c>
      <c r="Q51" s="248">
        <v>8851</v>
      </c>
      <c r="R51" s="249">
        <f t="shared" si="4"/>
        <v>22108</v>
      </c>
      <c r="S51" s="250">
        <f t="shared" si="5"/>
        <v>0.001957264907323843</v>
      </c>
      <c r="T51" s="261"/>
      <c r="U51" s="248"/>
      <c r="V51" s="249">
        <v>866</v>
      </c>
      <c r="W51" s="248">
        <v>981</v>
      </c>
      <c r="X51" s="249">
        <f t="shared" si="6"/>
        <v>1847</v>
      </c>
      <c r="Y51" s="252">
        <f t="shared" si="7"/>
        <v>10.969680563075258</v>
      </c>
    </row>
    <row r="52" spans="1:25" ht="19.5" customHeight="1">
      <c r="A52" s="246" t="s">
        <v>338</v>
      </c>
      <c r="B52" s="247">
        <v>1413</v>
      </c>
      <c r="C52" s="248">
        <v>1782</v>
      </c>
      <c r="D52" s="249">
        <v>0</v>
      </c>
      <c r="E52" s="248">
        <v>0</v>
      </c>
      <c r="F52" s="249">
        <f>SUM(B52:E52)</f>
        <v>3195</v>
      </c>
      <c r="G52" s="250">
        <f>F52/$F$9</f>
        <v>0.002774468292039056</v>
      </c>
      <c r="H52" s="247"/>
      <c r="I52" s="248"/>
      <c r="J52" s="249"/>
      <c r="K52" s="248"/>
      <c r="L52" s="249">
        <f>SUM(H52:K52)</f>
        <v>0</v>
      </c>
      <c r="M52" s="251" t="str">
        <f>IF(ISERROR(F52/L52-1),"         /0",(F52/L52-1))</f>
        <v>         /0</v>
      </c>
      <c r="N52" s="247">
        <v>13404</v>
      </c>
      <c r="O52" s="248">
        <v>17013</v>
      </c>
      <c r="P52" s="249">
        <v>56</v>
      </c>
      <c r="Q52" s="248">
        <v>236</v>
      </c>
      <c r="R52" s="249">
        <f>SUM(N52:Q52)</f>
        <v>30709</v>
      </c>
      <c r="S52" s="250">
        <f>R52/$R$9</f>
        <v>0.002718728425864298</v>
      </c>
      <c r="T52" s="261">
        <v>949</v>
      </c>
      <c r="U52" s="248">
        <v>1080</v>
      </c>
      <c r="V52" s="249">
        <v>1</v>
      </c>
      <c r="W52" s="248">
        <v>0</v>
      </c>
      <c r="X52" s="249">
        <f>SUM(T52:W52)</f>
        <v>2030</v>
      </c>
      <c r="Y52" s="252">
        <f>IF(ISERROR(R52/X52-1),"         /0",(R52/X52-1))</f>
        <v>14.127586206896552</v>
      </c>
    </row>
    <row r="53" spans="1:25" ht="19.5" customHeight="1">
      <c r="A53" s="246" t="s">
        <v>339</v>
      </c>
      <c r="B53" s="247">
        <v>1307</v>
      </c>
      <c r="C53" s="248">
        <v>1289</v>
      </c>
      <c r="D53" s="249">
        <v>0</v>
      </c>
      <c r="E53" s="248">
        <v>0</v>
      </c>
      <c r="F53" s="249">
        <f>SUM(B53:E53)</f>
        <v>2596</v>
      </c>
      <c r="G53" s="250">
        <f>F53/$F$9</f>
        <v>0.002254309760918119</v>
      </c>
      <c r="H53" s="247">
        <v>1184</v>
      </c>
      <c r="I53" s="248">
        <v>1310</v>
      </c>
      <c r="J53" s="249"/>
      <c r="K53" s="248"/>
      <c r="L53" s="249">
        <f>SUM(H53:K53)</f>
        <v>2494</v>
      </c>
      <c r="M53" s="251">
        <f>IF(ISERROR(F53/L53-1),"         /0",(F53/L53-1))</f>
        <v>0.04089815557337606</v>
      </c>
      <c r="N53" s="247">
        <v>14404</v>
      </c>
      <c r="O53" s="248">
        <v>14994</v>
      </c>
      <c r="P53" s="249">
        <v>27</v>
      </c>
      <c r="Q53" s="248">
        <v>61</v>
      </c>
      <c r="R53" s="249">
        <f>SUM(N53:Q53)</f>
        <v>29486</v>
      </c>
      <c r="S53" s="250">
        <f>R53/$R$9</f>
        <v>0.0026104538202167014</v>
      </c>
      <c r="T53" s="261">
        <v>7458</v>
      </c>
      <c r="U53" s="248">
        <v>8324</v>
      </c>
      <c r="V53" s="249">
        <v>0</v>
      </c>
      <c r="W53" s="248">
        <v>0</v>
      </c>
      <c r="X53" s="249">
        <f>SUM(T53:W53)</f>
        <v>15782</v>
      </c>
      <c r="Y53" s="252">
        <f>IF(ISERROR(R53/X53-1),"         /0",(R53/X53-1))</f>
        <v>0.8683310100114054</v>
      </c>
    </row>
    <row r="54" spans="1:25" ht="19.5" customHeight="1">
      <c r="A54" s="246" t="s">
        <v>340</v>
      </c>
      <c r="B54" s="247">
        <v>1056</v>
      </c>
      <c r="C54" s="248">
        <v>1216</v>
      </c>
      <c r="D54" s="249">
        <v>2</v>
      </c>
      <c r="E54" s="248">
        <v>0</v>
      </c>
      <c r="F54" s="249">
        <f t="shared" si="0"/>
        <v>2274</v>
      </c>
      <c r="G54" s="250">
        <f t="shared" si="1"/>
        <v>0.0019746919862587836</v>
      </c>
      <c r="H54" s="247">
        <v>1406</v>
      </c>
      <c r="I54" s="248">
        <v>1771</v>
      </c>
      <c r="J54" s="249"/>
      <c r="K54" s="248"/>
      <c r="L54" s="249">
        <f t="shared" si="2"/>
        <v>3177</v>
      </c>
      <c r="M54" s="251">
        <f t="shared" si="3"/>
        <v>-0.2842304060434372</v>
      </c>
      <c r="N54" s="247">
        <v>13339</v>
      </c>
      <c r="O54" s="248">
        <v>15620</v>
      </c>
      <c r="P54" s="249">
        <v>10</v>
      </c>
      <c r="Q54" s="248">
        <v>180</v>
      </c>
      <c r="R54" s="249">
        <f t="shared" si="4"/>
        <v>29149</v>
      </c>
      <c r="S54" s="250">
        <f t="shared" si="5"/>
        <v>0.0025806185445803645</v>
      </c>
      <c r="T54" s="261">
        <v>13299</v>
      </c>
      <c r="U54" s="248">
        <v>14853</v>
      </c>
      <c r="V54" s="249"/>
      <c r="W54" s="248">
        <v>3</v>
      </c>
      <c r="X54" s="249">
        <f t="shared" si="6"/>
        <v>28155</v>
      </c>
      <c r="Y54" s="252">
        <f t="shared" si="7"/>
        <v>0.035304564020600226</v>
      </c>
    </row>
    <row r="55" spans="1:25" ht="19.5" customHeight="1">
      <c r="A55" s="246" t="s">
        <v>341</v>
      </c>
      <c r="B55" s="247">
        <v>1161</v>
      </c>
      <c r="C55" s="248">
        <v>1112</v>
      </c>
      <c r="D55" s="249">
        <v>1</v>
      </c>
      <c r="E55" s="248">
        <v>0</v>
      </c>
      <c r="F55" s="249">
        <f t="shared" si="0"/>
        <v>2274</v>
      </c>
      <c r="G55" s="250">
        <f t="shared" si="1"/>
        <v>0.0019746919862587836</v>
      </c>
      <c r="H55" s="247">
        <v>1233</v>
      </c>
      <c r="I55" s="248">
        <v>1234</v>
      </c>
      <c r="J55" s="249">
        <v>19</v>
      </c>
      <c r="K55" s="248">
        <v>0</v>
      </c>
      <c r="L55" s="249">
        <f t="shared" si="2"/>
        <v>2486</v>
      </c>
      <c r="M55" s="251">
        <f t="shared" si="3"/>
        <v>-0.085277554304103</v>
      </c>
      <c r="N55" s="247">
        <v>8592</v>
      </c>
      <c r="O55" s="248">
        <v>8425</v>
      </c>
      <c r="P55" s="249">
        <v>12</v>
      </c>
      <c r="Q55" s="248">
        <v>2</v>
      </c>
      <c r="R55" s="249">
        <f t="shared" si="4"/>
        <v>17031</v>
      </c>
      <c r="S55" s="250">
        <f t="shared" si="5"/>
        <v>0.001507788069324786</v>
      </c>
      <c r="T55" s="261">
        <v>17395</v>
      </c>
      <c r="U55" s="248">
        <v>14514</v>
      </c>
      <c r="V55" s="249">
        <v>30</v>
      </c>
      <c r="W55" s="248">
        <v>9</v>
      </c>
      <c r="X55" s="249">
        <f t="shared" si="6"/>
        <v>31948</v>
      </c>
      <c r="Y55" s="252">
        <f t="shared" si="7"/>
        <v>-0.4669149868536372</v>
      </c>
    </row>
    <row r="56" spans="1:25" ht="19.5" customHeight="1">
      <c r="A56" s="246" t="s">
        <v>342</v>
      </c>
      <c r="B56" s="247">
        <v>907</v>
      </c>
      <c r="C56" s="248">
        <v>890</v>
      </c>
      <c r="D56" s="249">
        <v>0</v>
      </c>
      <c r="E56" s="248">
        <v>0</v>
      </c>
      <c r="F56" s="249">
        <f t="shared" si="0"/>
        <v>1797</v>
      </c>
      <c r="G56" s="250">
        <f t="shared" si="1"/>
        <v>0.001560475593362812</v>
      </c>
      <c r="H56" s="247">
        <v>919</v>
      </c>
      <c r="I56" s="248">
        <v>933</v>
      </c>
      <c r="J56" s="249"/>
      <c r="K56" s="248"/>
      <c r="L56" s="249">
        <f t="shared" si="2"/>
        <v>1852</v>
      </c>
      <c r="M56" s="251" t="s">
        <v>43</v>
      </c>
      <c r="N56" s="247">
        <v>10569</v>
      </c>
      <c r="O56" s="248">
        <v>10418</v>
      </c>
      <c r="P56" s="249"/>
      <c r="Q56" s="248"/>
      <c r="R56" s="249">
        <f t="shared" si="4"/>
        <v>20987</v>
      </c>
      <c r="S56" s="250">
        <f t="shared" si="5"/>
        <v>0.0018580205631448115</v>
      </c>
      <c r="T56" s="261">
        <v>8471</v>
      </c>
      <c r="U56" s="248">
        <v>8308</v>
      </c>
      <c r="V56" s="249"/>
      <c r="W56" s="248"/>
      <c r="X56" s="249">
        <f t="shared" si="6"/>
        <v>16779</v>
      </c>
      <c r="Y56" s="252" t="s">
        <v>43</v>
      </c>
    </row>
    <row r="57" spans="1:25" ht="19.5" customHeight="1" thickBot="1">
      <c r="A57" s="253" t="s">
        <v>278</v>
      </c>
      <c r="B57" s="254">
        <v>20751</v>
      </c>
      <c r="C57" s="255">
        <v>19870</v>
      </c>
      <c r="D57" s="256">
        <v>917</v>
      </c>
      <c r="E57" s="255">
        <v>834</v>
      </c>
      <c r="F57" s="256">
        <f>SUM(B57:E57)</f>
        <v>42372</v>
      </c>
      <c r="G57" s="257">
        <f>F57/$F$9</f>
        <v>0.03679492033498557</v>
      </c>
      <c r="H57" s="254">
        <v>22133</v>
      </c>
      <c r="I57" s="255">
        <v>23738</v>
      </c>
      <c r="J57" s="256">
        <v>690</v>
      </c>
      <c r="K57" s="255">
        <v>36</v>
      </c>
      <c r="L57" s="256">
        <f>SUM(H57:K57)</f>
        <v>46597</v>
      </c>
      <c r="M57" s="258">
        <f>IF(ISERROR(F57/L57-1),"         /0",(F57/L57-1))</f>
        <v>-0.09067107324505874</v>
      </c>
      <c r="N57" s="254">
        <v>221242</v>
      </c>
      <c r="O57" s="255">
        <v>233856</v>
      </c>
      <c r="P57" s="256">
        <v>16974</v>
      </c>
      <c r="Q57" s="255">
        <v>17503</v>
      </c>
      <c r="R57" s="256">
        <f>SUM(N57:Q57)</f>
        <v>489575</v>
      </c>
      <c r="S57" s="257">
        <f>R57/$R$9</f>
        <v>0.04334304174973179</v>
      </c>
      <c r="T57" s="262">
        <v>234698</v>
      </c>
      <c r="U57" s="255">
        <v>233060</v>
      </c>
      <c r="V57" s="256">
        <v>2931</v>
      </c>
      <c r="W57" s="255">
        <v>2296</v>
      </c>
      <c r="X57" s="256">
        <f>SUM(T57:W57)</f>
        <v>472985</v>
      </c>
      <c r="Y57" s="259">
        <f>IF(ISERROR(R57/X57-1),"         /0",(R57/X57-1))</f>
        <v>0.03507510809010861</v>
      </c>
    </row>
    <row r="58" spans="1:25" s="112" customFormat="1" ht="19.5" customHeight="1">
      <c r="A58" s="119" t="s">
        <v>51</v>
      </c>
      <c r="B58" s="116">
        <f>SUM(B59:B77)</f>
        <v>78044</v>
      </c>
      <c r="C58" s="115">
        <f>SUM(C59:C77)</f>
        <v>85135</v>
      </c>
      <c r="D58" s="114">
        <f>SUM(D59:D77)</f>
        <v>36</v>
      </c>
      <c r="E58" s="115">
        <f>SUM(E59:E77)</f>
        <v>0</v>
      </c>
      <c r="F58" s="114">
        <f>SUM(B58:E58)</f>
        <v>163215</v>
      </c>
      <c r="G58" s="117">
        <f>F58/$F$9</f>
        <v>0.14173234500317827</v>
      </c>
      <c r="H58" s="116">
        <f>SUM(H59:H77)</f>
        <v>63119</v>
      </c>
      <c r="I58" s="115">
        <f>SUM(I59:I77)</f>
        <v>75502</v>
      </c>
      <c r="J58" s="114">
        <f>SUM(J59:J77)</f>
        <v>591</v>
      </c>
      <c r="K58" s="115">
        <f>SUM(K59:K77)</f>
        <v>1</v>
      </c>
      <c r="L58" s="114">
        <f>SUM(H58:K58)</f>
        <v>139213</v>
      </c>
      <c r="M58" s="118">
        <f>IF(ISERROR(F58/L58-1),"         /0",(F58/L58-1))</f>
        <v>0.17241205921860736</v>
      </c>
      <c r="N58" s="116">
        <f>SUM(N59:N77)</f>
        <v>788303</v>
      </c>
      <c r="O58" s="115">
        <f>SUM(O59:O77)</f>
        <v>776512</v>
      </c>
      <c r="P58" s="114">
        <f>SUM(P59:P77)</f>
        <v>1327</v>
      </c>
      <c r="Q58" s="115">
        <f>SUM(Q59:Q77)</f>
        <v>71</v>
      </c>
      <c r="R58" s="114">
        <f>SUM(N58:Q58)</f>
        <v>1566213</v>
      </c>
      <c r="S58" s="117">
        <f>R58/$R$9</f>
        <v>0.13865993044573902</v>
      </c>
      <c r="T58" s="116">
        <f>SUM(T59:T77)</f>
        <v>697275</v>
      </c>
      <c r="U58" s="115">
        <f>SUM(U59:U77)</f>
        <v>684895</v>
      </c>
      <c r="V58" s="114">
        <f>SUM(V59:V77)</f>
        <v>1158</v>
      </c>
      <c r="W58" s="115">
        <f>SUM(W59:W77)</f>
        <v>336</v>
      </c>
      <c r="X58" s="114">
        <f>SUM(T58:W58)</f>
        <v>1383664</v>
      </c>
      <c r="Y58" s="113">
        <f>IF(ISERROR(R58/X58-1),"         /0",(R58/X58-1))</f>
        <v>0.13193159611003824</v>
      </c>
    </row>
    <row r="59" spans="1:25" ht="19.5" customHeight="1">
      <c r="A59" s="239" t="s">
        <v>343</v>
      </c>
      <c r="B59" s="240">
        <v>21275</v>
      </c>
      <c r="C59" s="241">
        <v>24264</v>
      </c>
      <c r="D59" s="242">
        <v>5</v>
      </c>
      <c r="E59" s="241">
        <v>0</v>
      </c>
      <c r="F59" s="242">
        <f>SUM(B59:E59)</f>
        <v>45544</v>
      </c>
      <c r="G59" s="243">
        <f>F59/$F$9</f>
        <v>0.03954941592883467</v>
      </c>
      <c r="H59" s="240">
        <v>18496</v>
      </c>
      <c r="I59" s="241">
        <v>21926</v>
      </c>
      <c r="J59" s="242">
        <v>25</v>
      </c>
      <c r="K59" s="241">
        <v>0</v>
      </c>
      <c r="L59" s="242">
        <f>SUM(H59:K59)</f>
        <v>40447</v>
      </c>
      <c r="M59" s="244">
        <f>IF(ISERROR(F59/L59-1),"         /0",(F59/L59-1))</f>
        <v>0.12601676267708362</v>
      </c>
      <c r="N59" s="240">
        <v>205939</v>
      </c>
      <c r="O59" s="241">
        <v>217378</v>
      </c>
      <c r="P59" s="242">
        <v>454</v>
      </c>
      <c r="Q59" s="241">
        <v>0</v>
      </c>
      <c r="R59" s="242">
        <f>SUM(N59:Q59)</f>
        <v>423771</v>
      </c>
      <c r="S59" s="243">
        <f>R59/$R$9</f>
        <v>0.037517283654854905</v>
      </c>
      <c r="T59" s="240">
        <v>182715</v>
      </c>
      <c r="U59" s="241">
        <v>187478</v>
      </c>
      <c r="V59" s="242">
        <v>31</v>
      </c>
      <c r="W59" s="241">
        <v>48</v>
      </c>
      <c r="X59" s="242">
        <f>SUM(T59:W59)</f>
        <v>370272</v>
      </c>
      <c r="Y59" s="245">
        <f>IF(ISERROR(R59/X59-1),"         /0",(R59/X59-1))</f>
        <v>0.14448567539538493</v>
      </c>
    </row>
    <row r="60" spans="1:25" ht="19.5" customHeight="1">
      <c r="A60" s="246" t="s">
        <v>344</v>
      </c>
      <c r="B60" s="247">
        <v>7295</v>
      </c>
      <c r="C60" s="248">
        <v>6269</v>
      </c>
      <c r="D60" s="249">
        <v>4</v>
      </c>
      <c r="E60" s="248">
        <v>0</v>
      </c>
      <c r="F60" s="249">
        <f>SUM(B60:E60)</f>
        <v>13568</v>
      </c>
      <c r="G60" s="250">
        <f>F60/$F$9</f>
        <v>0.011782155175707642</v>
      </c>
      <c r="H60" s="247">
        <v>3774</v>
      </c>
      <c r="I60" s="248">
        <v>4611</v>
      </c>
      <c r="J60" s="249">
        <v>59</v>
      </c>
      <c r="K60" s="248">
        <v>1</v>
      </c>
      <c r="L60" s="249">
        <f>SUM(H60:K60)</f>
        <v>8445</v>
      </c>
      <c r="M60" s="251">
        <f>IF(ISERROR(F60/L60-1),"         /0",(F60/L60-1))</f>
        <v>0.6066311426879811</v>
      </c>
      <c r="N60" s="247">
        <v>78755</v>
      </c>
      <c r="O60" s="248">
        <v>68253</v>
      </c>
      <c r="P60" s="249">
        <v>31</v>
      </c>
      <c r="Q60" s="248">
        <v>0</v>
      </c>
      <c r="R60" s="249">
        <f>SUM(N60:Q60)</f>
        <v>147039</v>
      </c>
      <c r="S60" s="250">
        <f>R60/$R$9</f>
        <v>0.013017653098787342</v>
      </c>
      <c r="T60" s="247">
        <v>55891</v>
      </c>
      <c r="U60" s="248">
        <v>50349</v>
      </c>
      <c r="V60" s="249">
        <v>69</v>
      </c>
      <c r="W60" s="248">
        <v>125</v>
      </c>
      <c r="X60" s="249">
        <f>SUM(T60:W60)</f>
        <v>106434</v>
      </c>
      <c r="Y60" s="252">
        <f>IF(ISERROR(R60/X60-1),"         /0",(R60/X60-1))</f>
        <v>0.3815040306668922</v>
      </c>
    </row>
    <row r="61" spans="1:25" ht="19.5" customHeight="1">
      <c r="A61" s="246" t="s">
        <v>345</v>
      </c>
      <c r="B61" s="247">
        <v>5822</v>
      </c>
      <c r="C61" s="248">
        <v>5964</v>
      </c>
      <c r="D61" s="249">
        <v>0</v>
      </c>
      <c r="E61" s="248">
        <v>0</v>
      </c>
      <c r="F61" s="249">
        <f>SUM(B61:E61)</f>
        <v>11786</v>
      </c>
      <c r="G61" s="250">
        <f>F61/$F$9</f>
        <v>0.010234705255077407</v>
      </c>
      <c r="H61" s="247">
        <v>3754</v>
      </c>
      <c r="I61" s="248">
        <v>4136</v>
      </c>
      <c r="J61" s="249">
        <v>98</v>
      </c>
      <c r="K61" s="248">
        <v>0</v>
      </c>
      <c r="L61" s="249">
        <f>SUM(H61:K61)</f>
        <v>7988</v>
      </c>
      <c r="M61" s="251">
        <f>IF(ISERROR(F61/L61-1),"         /0",(F61/L61-1))</f>
        <v>0.47546319479218835</v>
      </c>
      <c r="N61" s="247">
        <v>62580</v>
      </c>
      <c r="O61" s="248">
        <v>52899</v>
      </c>
      <c r="P61" s="249">
        <v>28</v>
      </c>
      <c r="Q61" s="248">
        <v>0</v>
      </c>
      <c r="R61" s="249">
        <f>SUM(N61:Q61)</f>
        <v>115507</v>
      </c>
      <c r="S61" s="250">
        <f>R61/$R$9</f>
        <v>0.01022606285734825</v>
      </c>
      <c r="T61" s="247">
        <v>48469</v>
      </c>
      <c r="U61" s="248">
        <v>42824</v>
      </c>
      <c r="V61" s="249">
        <v>117</v>
      </c>
      <c r="W61" s="248">
        <v>5</v>
      </c>
      <c r="X61" s="249">
        <f>SUM(T61:W61)</f>
        <v>91415</v>
      </c>
      <c r="Y61" s="252">
        <f>IF(ISERROR(R61/X61-1),"         /0",(R61/X61-1))</f>
        <v>0.26354537001586165</v>
      </c>
    </row>
    <row r="62" spans="1:25" ht="19.5" customHeight="1">
      <c r="A62" s="246" t="s">
        <v>346</v>
      </c>
      <c r="B62" s="247">
        <v>4547</v>
      </c>
      <c r="C62" s="248">
        <v>6950</v>
      </c>
      <c r="D62" s="249">
        <v>8</v>
      </c>
      <c r="E62" s="248">
        <v>0</v>
      </c>
      <c r="F62" s="249">
        <f>SUM(B62:E62)</f>
        <v>11505</v>
      </c>
      <c r="G62" s="250">
        <f>F62/$F$9</f>
        <v>0.009990690985887118</v>
      </c>
      <c r="H62" s="247">
        <v>4281</v>
      </c>
      <c r="I62" s="248">
        <v>6888</v>
      </c>
      <c r="J62" s="249"/>
      <c r="K62" s="248"/>
      <c r="L62" s="249">
        <f>SUM(H62:K62)</f>
        <v>11169</v>
      </c>
      <c r="M62" s="251">
        <f>IF(ISERROR(F62/L62-1),"         /0",(F62/L62-1))</f>
        <v>0.030083266183185575</v>
      </c>
      <c r="N62" s="247">
        <v>44530</v>
      </c>
      <c r="O62" s="248">
        <v>57421</v>
      </c>
      <c r="P62" s="249">
        <v>353</v>
      </c>
      <c r="Q62" s="248">
        <v>0</v>
      </c>
      <c r="R62" s="249">
        <f>SUM(N62:Q62)</f>
        <v>102304</v>
      </c>
      <c r="S62" s="250">
        <f>R62/$R$9</f>
        <v>0.009057175189020194</v>
      </c>
      <c r="T62" s="247">
        <v>43612</v>
      </c>
      <c r="U62" s="248">
        <v>54476</v>
      </c>
      <c r="V62" s="249">
        <v>268</v>
      </c>
      <c r="W62" s="248">
        <v>155</v>
      </c>
      <c r="X62" s="249">
        <f>SUM(T62:W62)</f>
        <v>98511</v>
      </c>
      <c r="Y62" s="252">
        <f>IF(ISERROR(R62/X62-1),"         /0",(R62/X62-1))</f>
        <v>0.03850331435068166</v>
      </c>
    </row>
    <row r="63" spans="1:25" ht="19.5" customHeight="1">
      <c r="A63" s="246" t="s">
        <v>347</v>
      </c>
      <c r="B63" s="247">
        <v>4026</v>
      </c>
      <c r="C63" s="248">
        <v>4658</v>
      </c>
      <c r="D63" s="249">
        <v>0</v>
      </c>
      <c r="E63" s="248">
        <v>0</v>
      </c>
      <c r="F63" s="249">
        <f aca="true" t="shared" si="16" ref="F63:F69">SUM(B63:E63)</f>
        <v>8684</v>
      </c>
      <c r="G63" s="250">
        <f aca="true" t="shared" si="17" ref="G63:G69">F63/$F$9</f>
        <v>0.007540996133980333</v>
      </c>
      <c r="H63" s="247">
        <v>3409</v>
      </c>
      <c r="I63" s="248">
        <v>4465</v>
      </c>
      <c r="J63" s="249"/>
      <c r="K63" s="248"/>
      <c r="L63" s="249">
        <f aca="true" t="shared" si="18" ref="L63:L69">SUM(H63:K63)</f>
        <v>7874</v>
      </c>
      <c r="M63" s="251">
        <f aca="true" t="shared" si="19" ref="M63:M69">IF(ISERROR(F63/L63-1),"         /0",(F63/L63-1))</f>
        <v>0.10287020574041139</v>
      </c>
      <c r="N63" s="247">
        <v>36383</v>
      </c>
      <c r="O63" s="248">
        <v>37797</v>
      </c>
      <c r="P63" s="249"/>
      <c r="Q63" s="248">
        <v>0</v>
      </c>
      <c r="R63" s="249">
        <f aca="true" t="shared" si="20" ref="R63:R69">SUM(N63:Q63)</f>
        <v>74180</v>
      </c>
      <c r="S63" s="250">
        <f aca="true" t="shared" si="21" ref="S63:S69">R63/$R$9</f>
        <v>0.006567301919001387</v>
      </c>
      <c r="T63" s="247">
        <v>36306</v>
      </c>
      <c r="U63" s="248">
        <v>37054</v>
      </c>
      <c r="V63" s="249"/>
      <c r="W63" s="248"/>
      <c r="X63" s="249">
        <f aca="true" t="shared" si="22" ref="X63:X69">SUM(T63:W63)</f>
        <v>73360</v>
      </c>
      <c r="Y63" s="252">
        <f aca="true" t="shared" si="23" ref="Y63:Y69">IF(ISERROR(R63/X63-1),"         /0",(R63/X63-1))</f>
        <v>0.011177753544165725</v>
      </c>
    </row>
    <row r="64" spans="1:25" ht="19.5" customHeight="1">
      <c r="A64" s="246" t="s">
        <v>348</v>
      </c>
      <c r="B64" s="247">
        <v>3180</v>
      </c>
      <c r="C64" s="248">
        <v>5502</v>
      </c>
      <c r="D64" s="249">
        <v>2</v>
      </c>
      <c r="E64" s="248">
        <v>0</v>
      </c>
      <c r="F64" s="249">
        <f t="shared" si="16"/>
        <v>8684</v>
      </c>
      <c r="G64" s="250">
        <f t="shared" si="17"/>
        <v>0.007540996133980333</v>
      </c>
      <c r="H64" s="247">
        <v>3248</v>
      </c>
      <c r="I64" s="248">
        <v>5670</v>
      </c>
      <c r="J64" s="249"/>
      <c r="K64" s="248"/>
      <c r="L64" s="249">
        <f t="shared" si="18"/>
        <v>8918</v>
      </c>
      <c r="M64" s="251">
        <f t="shared" si="19"/>
        <v>-0.026239067055393583</v>
      </c>
      <c r="N64" s="247">
        <v>36116</v>
      </c>
      <c r="O64" s="248">
        <v>50638</v>
      </c>
      <c r="P64" s="249">
        <v>115</v>
      </c>
      <c r="Q64" s="248">
        <v>0</v>
      </c>
      <c r="R64" s="249">
        <f t="shared" si="20"/>
        <v>86869</v>
      </c>
      <c r="S64" s="250">
        <f t="shared" si="21"/>
        <v>0.007690684152085893</v>
      </c>
      <c r="T64" s="247">
        <v>34485</v>
      </c>
      <c r="U64" s="248">
        <v>43945</v>
      </c>
      <c r="V64" s="249">
        <v>5</v>
      </c>
      <c r="W64" s="248">
        <v>0</v>
      </c>
      <c r="X64" s="249">
        <f t="shared" si="22"/>
        <v>78435</v>
      </c>
      <c r="Y64" s="252">
        <f t="shared" si="23"/>
        <v>0.10752852680563518</v>
      </c>
    </row>
    <row r="65" spans="1:25" ht="19.5" customHeight="1">
      <c r="A65" s="246" t="s">
        <v>349</v>
      </c>
      <c r="B65" s="247">
        <v>3145</v>
      </c>
      <c r="C65" s="248">
        <v>3547</v>
      </c>
      <c r="D65" s="249">
        <v>0</v>
      </c>
      <c r="E65" s="248">
        <v>0</v>
      </c>
      <c r="F65" s="249">
        <f t="shared" si="16"/>
        <v>6692</v>
      </c>
      <c r="G65" s="250">
        <f t="shared" si="17"/>
        <v>0.005811186795094011</v>
      </c>
      <c r="H65" s="247">
        <v>3355</v>
      </c>
      <c r="I65" s="248">
        <v>3947</v>
      </c>
      <c r="J65" s="249"/>
      <c r="K65" s="248"/>
      <c r="L65" s="249">
        <f t="shared" si="18"/>
        <v>7302</v>
      </c>
      <c r="M65" s="251">
        <f t="shared" si="19"/>
        <v>-0.08353875650506715</v>
      </c>
      <c r="N65" s="247">
        <v>40657</v>
      </c>
      <c r="O65" s="248">
        <v>39110</v>
      </c>
      <c r="P65" s="249"/>
      <c r="Q65" s="248"/>
      <c r="R65" s="249">
        <f t="shared" si="20"/>
        <v>79767</v>
      </c>
      <c r="S65" s="250">
        <f t="shared" si="21"/>
        <v>0.007061930064343269</v>
      </c>
      <c r="T65" s="247">
        <v>39101</v>
      </c>
      <c r="U65" s="248">
        <v>40042</v>
      </c>
      <c r="V65" s="249"/>
      <c r="W65" s="248"/>
      <c r="X65" s="249">
        <f t="shared" si="22"/>
        <v>79143</v>
      </c>
      <c r="Y65" s="252">
        <f t="shared" si="23"/>
        <v>0.007884462302414574</v>
      </c>
    </row>
    <row r="66" spans="1:25" ht="19.5" customHeight="1">
      <c r="A66" s="246" t="s">
        <v>350</v>
      </c>
      <c r="B66" s="247">
        <v>2366</v>
      </c>
      <c r="C66" s="248">
        <v>2606</v>
      </c>
      <c r="D66" s="249">
        <v>0</v>
      </c>
      <c r="E66" s="248">
        <v>0</v>
      </c>
      <c r="F66" s="249">
        <f t="shared" si="16"/>
        <v>4972</v>
      </c>
      <c r="G66" s="250">
        <f t="shared" si="17"/>
        <v>0.004317576321758431</v>
      </c>
      <c r="H66" s="247">
        <v>1911</v>
      </c>
      <c r="I66" s="248">
        <v>1994</v>
      </c>
      <c r="J66" s="249">
        <v>0</v>
      </c>
      <c r="K66" s="248"/>
      <c r="L66" s="249">
        <f t="shared" si="18"/>
        <v>3905</v>
      </c>
      <c r="M66" s="251">
        <f t="shared" si="19"/>
        <v>0.2732394366197184</v>
      </c>
      <c r="N66" s="247">
        <v>22516</v>
      </c>
      <c r="O66" s="248">
        <v>24561</v>
      </c>
      <c r="P66" s="249">
        <v>0</v>
      </c>
      <c r="Q66" s="248"/>
      <c r="R66" s="249">
        <f t="shared" si="20"/>
        <v>47077</v>
      </c>
      <c r="S66" s="250">
        <f t="shared" si="21"/>
        <v>0.004167819795643412</v>
      </c>
      <c r="T66" s="247">
        <v>22246</v>
      </c>
      <c r="U66" s="248">
        <v>22536</v>
      </c>
      <c r="V66" s="249">
        <v>0</v>
      </c>
      <c r="W66" s="248">
        <v>0</v>
      </c>
      <c r="X66" s="249">
        <f t="shared" si="22"/>
        <v>44782</v>
      </c>
      <c r="Y66" s="252">
        <f t="shared" si="23"/>
        <v>0.05124826939395288</v>
      </c>
    </row>
    <row r="67" spans="1:25" ht="19.5" customHeight="1">
      <c r="A67" s="246" t="s">
        <v>351</v>
      </c>
      <c r="B67" s="247">
        <v>1983</v>
      </c>
      <c r="C67" s="248">
        <v>1864</v>
      </c>
      <c r="D67" s="249">
        <v>0</v>
      </c>
      <c r="E67" s="248">
        <v>0</v>
      </c>
      <c r="F67" s="249">
        <f t="shared" si="16"/>
        <v>3847</v>
      </c>
      <c r="G67" s="250">
        <f t="shared" si="17"/>
        <v>0.0033406508668151016</v>
      </c>
      <c r="H67" s="247">
        <v>461</v>
      </c>
      <c r="I67" s="248">
        <v>1146</v>
      </c>
      <c r="J67" s="249"/>
      <c r="K67" s="248"/>
      <c r="L67" s="249">
        <f t="shared" si="18"/>
        <v>1607</v>
      </c>
      <c r="M67" s="251">
        <f t="shared" si="19"/>
        <v>1.3939016801493467</v>
      </c>
      <c r="N67" s="247">
        <v>12230</v>
      </c>
      <c r="O67" s="248">
        <v>12818</v>
      </c>
      <c r="P67" s="249"/>
      <c r="Q67" s="248"/>
      <c r="R67" s="249">
        <f t="shared" si="20"/>
        <v>25048</v>
      </c>
      <c r="S67" s="250">
        <f t="shared" si="21"/>
        <v>0.002217548914358948</v>
      </c>
      <c r="T67" s="247">
        <v>6956</v>
      </c>
      <c r="U67" s="248">
        <v>8740</v>
      </c>
      <c r="V67" s="249"/>
      <c r="W67" s="248"/>
      <c r="X67" s="249">
        <f t="shared" si="22"/>
        <v>15696</v>
      </c>
      <c r="Y67" s="252">
        <f t="shared" si="23"/>
        <v>0.5958205912334353</v>
      </c>
    </row>
    <row r="68" spans="1:25" ht="19.5" customHeight="1">
      <c r="A68" s="246" t="s">
        <v>352</v>
      </c>
      <c r="B68" s="247">
        <v>1380</v>
      </c>
      <c r="C68" s="248">
        <v>1143</v>
      </c>
      <c r="D68" s="249">
        <v>8</v>
      </c>
      <c r="E68" s="248">
        <v>0</v>
      </c>
      <c r="F68" s="249">
        <f>SUM(B68:E68)</f>
        <v>2531</v>
      </c>
      <c r="G68" s="250">
        <f>F68/$F$9</f>
        <v>0.002197865179076949</v>
      </c>
      <c r="H68" s="247">
        <v>938</v>
      </c>
      <c r="I68" s="248">
        <v>733</v>
      </c>
      <c r="J68" s="249">
        <v>66</v>
      </c>
      <c r="K68" s="248">
        <v>0</v>
      </c>
      <c r="L68" s="249">
        <f>SUM(H68:K68)</f>
        <v>1737</v>
      </c>
      <c r="M68" s="251">
        <f>IF(ISERROR(F68/L68-1),"         /0",(F68/L68-1))</f>
        <v>0.4571099597006332</v>
      </c>
      <c r="N68" s="247">
        <v>13248</v>
      </c>
      <c r="O68" s="248">
        <v>10412</v>
      </c>
      <c r="P68" s="249">
        <v>93</v>
      </c>
      <c r="Q68" s="248">
        <v>0</v>
      </c>
      <c r="R68" s="249">
        <f>SUM(N68:Q68)</f>
        <v>23753</v>
      </c>
      <c r="S68" s="250">
        <f>R68/$R$9</f>
        <v>0.002102900006498247</v>
      </c>
      <c r="T68" s="247">
        <v>13643</v>
      </c>
      <c r="U68" s="248">
        <v>10250</v>
      </c>
      <c r="V68" s="249">
        <v>156</v>
      </c>
      <c r="W68" s="248">
        <v>0</v>
      </c>
      <c r="X68" s="249">
        <f>SUM(T68:W68)</f>
        <v>24049</v>
      </c>
      <c r="Y68" s="252">
        <f>IF(ISERROR(R68/X68-1),"         /0",(R68/X68-1))</f>
        <v>-0.012308204083329888</v>
      </c>
    </row>
    <row r="69" spans="1:25" ht="19.5" customHeight="1">
      <c r="A69" s="246" t="s">
        <v>353</v>
      </c>
      <c r="B69" s="247">
        <v>829</v>
      </c>
      <c r="C69" s="248">
        <v>893</v>
      </c>
      <c r="D69" s="249">
        <v>0</v>
      </c>
      <c r="E69" s="248">
        <v>0</v>
      </c>
      <c r="F69" s="249">
        <f t="shared" si="16"/>
        <v>1722</v>
      </c>
      <c r="G69" s="250">
        <f t="shared" si="17"/>
        <v>0.0014953472296999233</v>
      </c>
      <c r="H69" s="247">
        <v>709</v>
      </c>
      <c r="I69" s="248">
        <v>965</v>
      </c>
      <c r="J69" s="249"/>
      <c r="K69" s="248"/>
      <c r="L69" s="249">
        <f t="shared" si="18"/>
        <v>1674</v>
      </c>
      <c r="M69" s="251">
        <f t="shared" si="19"/>
        <v>0.028673835125448077</v>
      </c>
      <c r="N69" s="247">
        <v>8907</v>
      </c>
      <c r="O69" s="248">
        <v>8413</v>
      </c>
      <c r="P69" s="249"/>
      <c r="Q69" s="248"/>
      <c r="R69" s="249">
        <f t="shared" si="20"/>
        <v>17320</v>
      </c>
      <c r="S69" s="250">
        <f t="shared" si="21"/>
        <v>0.0015333738101523866</v>
      </c>
      <c r="T69" s="247">
        <v>9330</v>
      </c>
      <c r="U69" s="248">
        <v>8440</v>
      </c>
      <c r="V69" s="249"/>
      <c r="W69" s="248"/>
      <c r="X69" s="249">
        <f t="shared" si="22"/>
        <v>17770</v>
      </c>
      <c r="Y69" s="252">
        <f t="shared" si="23"/>
        <v>-0.025323579065841262</v>
      </c>
    </row>
    <row r="70" spans="1:25" ht="19.5" customHeight="1">
      <c r="A70" s="246" t="s">
        <v>354</v>
      </c>
      <c r="B70" s="247">
        <v>671</v>
      </c>
      <c r="C70" s="248">
        <v>690</v>
      </c>
      <c r="D70" s="249">
        <v>0</v>
      </c>
      <c r="E70" s="248">
        <v>0</v>
      </c>
      <c r="F70" s="249">
        <f aca="true" t="shared" si="24" ref="F70:F75">SUM(B70:E70)</f>
        <v>1361</v>
      </c>
      <c r="G70" s="250">
        <f aca="true" t="shared" si="25" ref="G70:G75">F70/$F$9</f>
        <v>0.0011818627059358858</v>
      </c>
      <c r="H70" s="247">
        <v>403</v>
      </c>
      <c r="I70" s="248">
        <v>431</v>
      </c>
      <c r="J70" s="249">
        <v>36</v>
      </c>
      <c r="K70" s="248">
        <v>0</v>
      </c>
      <c r="L70" s="249">
        <f aca="true" t="shared" si="26" ref="L70:L75">SUM(H70:K70)</f>
        <v>870</v>
      </c>
      <c r="M70" s="251">
        <f aca="true" t="shared" si="27" ref="M70:M75">IF(ISERROR(F70/L70-1),"         /0",(F70/L70-1))</f>
        <v>0.5643678160919541</v>
      </c>
      <c r="N70" s="247">
        <v>6097</v>
      </c>
      <c r="O70" s="248">
        <v>5746</v>
      </c>
      <c r="P70" s="249">
        <v>1</v>
      </c>
      <c r="Q70" s="248"/>
      <c r="R70" s="249">
        <f aca="true" t="shared" si="28" ref="R70:R75">SUM(N70:Q70)</f>
        <v>11844</v>
      </c>
      <c r="S70" s="250">
        <f aca="true" t="shared" si="29" ref="S70:S75">R70/$R$9</f>
        <v>0.0010485727140557082</v>
      </c>
      <c r="T70" s="247">
        <v>5260</v>
      </c>
      <c r="U70" s="248">
        <v>5135</v>
      </c>
      <c r="V70" s="249">
        <v>50</v>
      </c>
      <c r="W70" s="248">
        <v>0</v>
      </c>
      <c r="X70" s="249">
        <f aca="true" t="shared" si="30" ref="X70:X75">SUM(T70:W70)</f>
        <v>10445</v>
      </c>
      <c r="Y70" s="252">
        <f aca="true" t="shared" si="31" ref="Y70:Y75">IF(ISERROR(R70/X70-1),"         /0",(R70/X70-1))</f>
        <v>0.13393968405935852</v>
      </c>
    </row>
    <row r="71" spans="1:25" ht="19.5" customHeight="1">
      <c r="A71" s="246" t="s">
        <v>355</v>
      </c>
      <c r="B71" s="247">
        <v>751</v>
      </c>
      <c r="C71" s="248">
        <v>427</v>
      </c>
      <c r="D71" s="249">
        <v>0</v>
      </c>
      <c r="E71" s="248">
        <v>0</v>
      </c>
      <c r="F71" s="249">
        <f t="shared" si="24"/>
        <v>1178</v>
      </c>
      <c r="G71" s="250">
        <f t="shared" si="25"/>
        <v>0.0010229494985984377</v>
      </c>
      <c r="H71" s="247">
        <v>296</v>
      </c>
      <c r="I71" s="248">
        <v>303</v>
      </c>
      <c r="J71" s="249">
        <v>23</v>
      </c>
      <c r="K71" s="248">
        <v>0</v>
      </c>
      <c r="L71" s="249">
        <f t="shared" si="26"/>
        <v>622</v>
      </c>
      <c r="M71" s="251">
        <f t="shared" si="27"/>
        <v>0.8938906752411575</v>
      </c>
      <c r="N71" s="247">
        <v>6367</v>
      </c>
      <c r="O71" s="248">
        <v>4508</v>
      </c>
      <c r="P71" s="249">
        <v>10</v>
      </c>
      <c r="Q71" s="248">
        <v>0</v>
      </c>
      <c r="R71" s="249">
        <f t="shared" si="28"/>
        <v>10885</v>
      </c>
      <c r="S71" s="250">
        <f t="shared" si="29"/>
        <v>0.0009636705498561621</v>
      </c>
      <c r="T71" s="247">
        <v>5360</v>
      </c>
      <c r="U71" s="248">
        <v>4555</v>
      </c>
      <c r="V71" s="249">
        <v>49</v>
      </c>
      <c r="W71" s="248">
        <v>0</v>
      </c>
      <c r="X71" s="249">
        <f t="shared" si="30"/>
        <v>9964</v>
      </c>
      <c r="Y71" s="252">
        <f t="shared" si="31"/>
        <v>0.09243275792854266</v>
      </c>
    </row>
    <row r="72" spans="1:25" ht="19.5" customHeight="1">
      <c r="A72" s="246" t="s">
        <v>356</v>
      </c>
      <c r="B72" s="247">
        <v>644</v>
      </c>
      <c r="C72" s="248">
        <v>477</v>
      </c>
      <c r="D72" s="249">
        <v>0</v>
      </c>
      <c r="E72" s="248">
        <v>0</v>
      </c>
      <c r="F72" s="249">
        <f t="shared" si="24"/>
        <v>1121</v>
      </c>
      <c r="G72" s="250">
        <f t="shared" si="25"/>
        <v>0.0009734519422146422</v>
      </c>
      <c r="H72" s="247">
        <v>688</v>
      </c>
      <c r="I72" s="248">
        <v>553</v>
      </c>
      <c r="J72" s="249">
        <v>50</v>
      </c>
      <c r="K72" s="248">
        <v>0</v>
      </c>
      <c r="L72" s="249">
        <f t="shared" si="26"/>
        <v>1291</v>
      </c>
      <c r="M72" s="251">
        <f t="shared" si="27"/>
        <v>-0.13168086754453912</v>
      </c>
      <c r="N72" s="247">
        <v>6852</v>
      </c>
      <c r="O72" s="248">
        <v>4649</v>
      </c>
      <c r="P72" s="249">
        <v>17</v>
      </c>
      <c r="Q72" s="248">
        <v>0</v>
      </c>
      <c r="R72" s="249">
        <f t="shared" si="28"/>
        <v>11518</v>
      </c>
      <c r="S72" s="250">
        <f t="shared" si="29"/>
        <v>0.0010197112901463735</v>
      </c>
      <c r="T72" s="247">
        <v>7250</v>
      </c>
      <c r="U72" s="248">
        <v>5274</v>
      </c>
      <c r="V72" s="249">
        <v>69</v>
      </c>
      <c r="W72" s="248">
        <v>0</v>
      </c>
      <c r="X72" s="249">
        <f t="shared" si="30"/>
        <v>12593</v>
      </c>
      <c r="Y72" s="252">
        <f t="shared" si="31"/>
        <v>-0.08536488525371233</v>
      </c>
    </row>
    <row r="73" spans="1:25" ht="19.5" customHeight="1">
      <c r="A73" s="246" t="s">
        <v>357</v>
      </c>
      <c r="B73" s="247">
        <v>538</v>
      </c>
      <c r="C73" s="248">
        <v>574</v>
      </c>
      <c r="D73" s="249">
        <v>0</v>
      </c>
      <c r="E73" s="248">
        <v>0</v>
      </c>
      <c r="F73" s="249">
        <f t="shared" si="24"/>
        <v>1112</v>
      </c>
      <c r="G73" s="250">
        <f t="shared" si="25"/>
        <v>0.0009656365385750956</v>
      </c>
      <c r="H73" s="247">
        <v>715</v>
      </c>
      <c r="I73" s="248">
        <v>761</v>
      </c>
      <c r="J73" s="249"/>
      <c r="K73" s="248"/>
      <c r="L73" s="249">
        <f t="shared" si="26"/>
        <v>1476</v>
      </c>
      <c r="M73" s="251">
        <f t="shared" si="27"/>
        <v>-0.24661246612466126</v>
      </c>
      <c r="N73" s="247">
        <v>6838</v>
      </c>
      <c r="O73" s="248">
        <v>5575</v>
      </c>
      <c r="P73" s="249">
        <v>43</v>
      </c>
      <c r="Q73" s="248"/>
      <c r="R73" s="249">
        <f t="shared" si="28"/>
        <v>12456</v>
      </c>
      <c r="S73" s="250">
        <f t="shared" si="29"/>
        <v>0.0011027542828670974</v>
      </c>
      <c r="T73" s="247">
        <v>7112</v>
      </c>
      <c r="U73" s="248">
        <v>6192</v>
      </c>
      <c r="V73" s="249"/>
      <c r="W73" s="248">
        <v>0</v>
      </c>
      <c r="X73" s="249">
        <f t="shared" si="30"/>
        <v>13304</v>
      </c>
      <c r="Y73" s="252">
        <f t="shared" si="31"/>
        <v>-0.063740228502706</v>
      </c>
    </row>
    <row r="74" spans="1:25" ht="19.5" customHeight="1">
      <c r="A74" s="246" t="s">
        <v>358</v>
      </c>
      <c r="B74" s="247">
        <v>683</v>
      </c>
      <c r="C74" s="248">
        <v>416</v>
      </c>
      <c r="D74" s="249">
        <v>0</v>
      </c>
      <c r="E74" s="248">
        <v>0</v>
      </c>
      <c r="F74" s="249">
        <f t="shared" si="24"/>
        <v>1099</v>
      </c>
      <c r="G74" s="250">
        <f t="shared" si="25"/>
        <v>0.0009543476222068616</v>
      </c>
      <c r="H74" s="247">
        <v>715</v>
      </c>
      <c r="I74" s="248">
        <v>268</v>
      </c>
      <c r="J74" s="249"/>
      <c r="K74" s="248"/>
      <c r="L74" s="249">
        <f t="shared" si="26"/>
        <v>983</v>
      </c>
      <c r="M74" s="251">
        <f t="shared" si="27"/>
        <v>0.1180061037639879</v>
      </c>
      <c r="N74" s="247">
        <v>9027</v>
      </c>
      <c r="O74" s="248">
        <v>4331</v>
      </c>
      <c r="P74" s="249"/>
      <c r="Q74" s="248"/>
      <c r="R74" s="249">
        <f t="shared" si="28"/>
        <v>13358</v>
      </c>
      <c r="S74" s="250">
        <f t="shared" si="29"/>
        <v>0.001182610124481269</v>
      </c>
      <c r="T74" s="247">
        <v>4677</v>
      </c>
      <c r="U74" s="248">
        <v>1601</v>
      </c>
      <c r="V74" s="249"/>
      <c r="W74" s="248"/>
      <c r="X74" s="249">
        <f t="shared" si="30"/>
        <v>6278</v>
      </c>
      <c r="Y74" s="252">
        <f t="shared" si="31"/>
        <v>1.1277476903472445</v>
      </c>
    </row>
    <row r="75" spans="1:25" ht="19.5" customHeight="1">
      <c r="A75" s="246" t="s">
        <v>359</v>
      </c>
      <c r="B75" s="247">
        <v>458</v>
      </c>
      <c r="C75" s="248">
        <v>376</v>
      </c>
      <c r="D75" s="249">
        <v>0</v>
      </c>
      <c r="E75" s="248">
        <v>0</v>
      </c>
      <c r="F75" s="249">
        <f t="shared" si="24"/>
        <v>834</v>
      </c>
      <c r="G75" s="250">
        <f t="shared" si="25"/>
        <v>0.0007242274039313217</v>
      </c>
      <c r="H75" s="247">
        <v>493</v>
      </c>
      <c r="I75" s="248">
        <v>472</v>
      </c>
      <c r="J75" s="249"/>
      <c r="K75" s="248"/>
      <c r="L75" s="249">
        <f t="shared" si="26"/>
        <v>965</v>
      </c>
      <c r="M75" s="251">
        <f t="shared" si="27"/>
        <v>-0.13575129533678754</v>
      </c>
      <c r="N75" s="247">
        <v>3758</v>
      </c>
      <c r="O75" s="248">
        <v>3283</v>
      </c>
      <c r="P75" s="249"/>
      <c r="Q75" s="248"/>
      <c r="R75" s="249">
        <f t="shared" si="28"/>
        <v>7041</v>
      </c>
      <c r="S75" s="250">
        <f t="shared" si="29"/>
        <v>0.0006233536372565215</v>
      </c>
      <c r="T75" s="247">
        <v>3475</v>
      </c>
      <c r="U75" s="248">
        <v>3421</v>
      </c>
      <c r="V75" s="249"/>
      <c r="W75" s="248"/>
      <c r="X75" s="249">
        <f t="shared" si="30"/>
        <v>6896</v>
      </c>
      <c r="Y75" s="252">
        <f t="shared" si="31"/>
        <v>0.021026682134570818</v>
      </c>
    </row>
    <row r="76" spans="1:25" ht="19.5" customHeight="1">
      <c r="A76" s="246" t="s">
        <v>360</v>
      </c>
      <c r="B76" s="247">
        <v>356</v>
      </c>
      <c r="C76" s="248">
        <v>377</v>
      </c>
      <c r="D76" s="249">
        <v>0</v>
      </c>
      <c r="E76" s="248">
        <v>0</v>
      </c>
      <c r="F76" s="249">
        <f>SUM(B76:E76)</f>
        <v>733</v>
      </c>
      <c r="G76" s="250">
        <f>F76/$F$9</f>
        <v>0.000636521207531965</v>
      </c>
      <c r="H76" s="247">
        <v>196</v>
      </c>
      <c r="I76" s="248">
        <v>162</v>
      </c>
      <c r="J76" s="249"/>
      <c r="K76" s="248"/>
      <c r="L76" s="249">
        <f>SUM(H76:K76)</f>
        <v>358</v>
      </c>
      <c r="M76" s="251">
        <f>IF(ISERROR(F76/L76-1),"         /0",(F76/L76-1))</f>
        <v>1.047486033519553</v>
      </c>
      <c r="N76" s="247">
        <v>2303</v>
      </c>
      <c r="O76" s="248">
        <v>2971</v>
      </c>
      <c r="P76" s="249"/>
      <c r="Q76" s="248"/>
      <c r="R76" s="249">
        <f>SUM(N76:Q76)</f>
        <v>5274</v>
      </c>
      <c r="S76" s="250">
        <f>R76/$R$9</f>
        <v>0.00046691763710991264</v>
      </c>
      <c r="T76" s="247">
        <v>1676</v>
      </c>
      <c r="U76" s="248">
        <v>1358</v>
      </c>
      <c r="V76" s="249"/>
      <c r="W76" s="248"/>
      <c r="X76" s="249">
        <f>SUM(T76:W76)</f>
        <v>3034</v>
      </c>
      <c r="Y76" s="252">
        <f>IF(ISERROR(R76/X76-1),"         /0",(R76/X76-1))</f>
        <v>0.7382992748846406</v>
      </c>
    </row>
    <row r="77" spans="1:25" ht="19.5" customHeight="1" thickBot="1">
      <c r="A77" s="246" t="s">
        <v>278</v>
      </c>
      <c r="B77" s="247">
        <v>18095</v>
      </c>
      <c r="C77" s="248">
        <v>18138</v>
      </c>
      <c r="D77" s="249">
        <v>9</v>
      </c>
      <c r="E77" s="248">
        <v>0</v>
      </c>
      <c r="F77" s="249">
        <f>SUM(B77:E77)</f>
        <v>36242</v>
      </c>
      <c r="G77" s="250">
        <f>F77/$F$9</f>
        <v>0.03147176207827214</v>
      </c>
      <c r="H77" s="247">
        <v>15277</v>
      </c>
      <c r="I77" s="248">
        <v>16071</v>
      </c>
      <c r="J77" s="249">
        <v>234</v>
      </c>
      <c r="K77" s="248">
        <v>0</v>
      </c>
      <c r="L77" s="249">
        <f>SUM(H77:K77)</f>
        <v>31582</v>
      </c>
      <c r="M77" s="251">
        <f>IF(ISERROR(F77/L77-1),"         /0",(F77/L77-1))</f>
        <v>0.14755240326768404</v>
      </c>
      <c r="N77" s="247">
        <v>185200</v>
      </c>
      <c r="O77" s="248">
        <v>165749</v>
      </c>
      <c r="P77" s="249">
        <v>182</v>
      </c>
      <c r="Q77" s="248">
        <v>71</v>
      </c>
      <c r="R77" s="249">
        <f>SUM(N77:Q77)</f>
        <v>351202</v>
      </c>
      <c r="S77" s="250">
        <f>R77/$R$9</f>
        <v>0.031092606747871735</v>
      </c>
      <c r="T77" s="247">
        <v>169711</v>
      </c>
      <c r="U77" s="248">
        <v>151225</v>
      </c>
      <c r="V77" s="249">
        <v>344</v>
      </c>
      <c r="W77" s="248">
        <v>3</v>
      </c>
      <c r="X77" s="249">
        <f>SUM(T77:W77)</f>
        <v>321283</v>
      </c>
      <c r="Y77" s="252">
        <f>IF(ISERROR(R77/X77-1),"         /0",(R77/X77-1))</f>
        <v>0.09312350793537161</v>
      </c>
    </row>
    <row r="78" spans="1:25" s="112" customFormat="1" ht="19.5" customHeight="1">
      <c r="A78" s="119" t="s">
        <v>50</v>
      </c>
      <c r="B78" s="116">
        <f>SUM(B79:B102)</f>
        <v>169328</v>
      </c>
      <c r="C78" s="115">
        <f>SUM(C79:C102)</f>
        <v>170398</v>
      </c>
      <c r="D78" s="114">
        <f>SUM(D79:D102)</f>
        <v>776</v>
      </c>
      <c r="E78" s="115">
        <f>SUM(E79:E102)</f>
        <v>832</v>
      </c>
      <c r="F78" s="114">
        <f>SUM(B78:E78)</f>
        <v>341334</v>
      </c>
      <c r="G78" s="117">
        <f>F78/$F$9</f>
        <v>0.29640699843344576</v>
      </c>
      <c r="H78" s="116">
        <f>SUM(H79:H102)</f>
        <v>159788</v>
      </c>
      <c r="I78" s="115">
        <f>SUM(I79:I102)</f>
        <v>162363</v>
      </c>
      <c r="J78" s="114">
        <f>SUM(J79:J102)</f>
        <v>452</v>
      </c>
      <c r="K78" s="115">
        <f>SUM(K79:K102)</f>
        <v>176</v>
      </c>
      <c r="L78" s="114">
        <f>SUM(H78:K78)</f>
        <v>322779</v>
      </c>
      <c r="M78" s="118">
        <f>IF(ISERROR(F78/L78-1),"         /0",(F78/L78-1))</f>
        <v>0.057485152379801674</v>
      </c>
      <c r="N78" s="116">
        <f>SUM(N79:N102)</f>
        <v>1650202</v>
      </c>
      <c r="O78" s="115">
        <f>SUM(O79:O102)</f>
        <v>1594420</v>
      </c>
      <c r="P78" s="114">
        <f>SUM(P79:P102)</f>
        <v>12682</v>
      </c>
      <c r="Q78" s="115">
        <f>SUM(Q79:Q102)</f>
        <v>13849</v>
      </c>
      <c r="R78" s="114">
        <f>SUM(N78:Q78)</f>
        <v>3271153</v>
      </c>
      <c r="S78" s="117">
        <f>R78/$R$9</f>
        <v>0.2896016362125525</v>
      </c>
      <c r="T78" s="116">
        <f>SUM(T79:T102)</f>
        <v>1513898</v>
      </c>
      <c r="U78" s="115">
        <f>SUM(U79:U102)</f>
        <v>1473097</v>
      </c>
      <c r="V78" s="114">
        <f>SUM(V79:V102)</f>
        <v>3756</v>
      </c>
      <c r="W78" s="115">
        <f>SUM(W79:W102)</f>
        <v>3424</v>
      </c>
      <c r="X78" s="114">
        <f>SUM(T78:W78)</f>
        <v>2994175</v>
      </c>
      <c r="Y78" s="113">
        <f>IF(ISERROR(R78/X78-1),"         /0",(R78/X78-1))</f>
        <v>0.09250561506925958</v>
      </c>
    </row>
    <row r="79" spans="1:25" s="104" customFormat="1" ht="19.5" customHeight="1">
      <c r="A79" s="239" t="s">
        <v>361</v>
      </c>
      <c r="B79" s="240">
        <v>28544</v>
      </c>
      <c r="C79" s="241">
        <v>28801</v>
      </c>
      <c r="D79" s="242">
        <v>3</v>
      </c>
      <c r="E79" s="241">
        <v>0</v>
      </c>
      <c r="F79" s="242">
        <f>SUM(B79:E79)</f>
        <v>57348</v>
      </c>
      <c r="G79" s="243">
        <f>F79/$F$9</f>
        <v>0.049799751991191174</v>
      </c>
      <c r="H79" s="240">
        <v>31522</v>
      </c>
      <c r="I79" s="241">
        <v>31482</v>
      </c>
      <c r="J79" s="242">
        <v>5</v>
      </c>
      <c r="K79" s="241">
        <v>9</v>
      </c>
      <c r="L79" s="242">
        <f>SUM(H79:K79)</f>
        <v>63018</v>
      </c>
      <c r="M79" s="244">
        <f>IF(ISERROR(F79/L79-1),"         /0",(F79/L79-1))</f>
        <v>-0.08997429305912596</v>
      </c>
      <c r="N79" s="240">
        <v>284753</v>
      </c>
      <c r="O79" s="241">
        <v>270662</v>
      </c>
      <c r="P79" s="242">
        <v>5213</v>
      </c>
      <c r="Q79" s="241">
        <v>5515</v>
      </c>
      <c r="R79" s="242">
        <f>SUM(N79:Q79)</f>
        <v>566143</v>
      </c>
      <c r="S79" s="243">
        <f>R79/$R$9</f>
        <v>0.05012175802546782</v>
      </c>
      <c r="T79" s="260">
        <v>295788</v>
      </c>
      <c r="U79" s="241">
        <v>283488</v>
      </c>
      <c r="V79" s="242">
        <v>1211</v>
      </c>
      <c r="W79" s="241">
        <v>1180</v>
      </c>
      <c r="X79" s="242">
        <f>SUM(T79:W79)</f>
        <v>581667</v>
      </c>
      <c r="Y79" s="245">
        <f>IF(ISERROR(R79/X79-1),"         /0",(R79/X79-1))</f>
        <v>-0.02668880992045275</v>
      </c>
    </row>
    <row r="80" spans="1:25" s="104" customFormat="1" ht="19.5" customHeight="1">
      <c r="A80" s="246" t="s">
        <v>362</v>
      </c>
      <c r="B80" s="247">
        <v>24941</v>
      </c>
      <c r="C80" s="248">
        <v>23675</v>
      </c>
      <c r="D80" s="249">
        <v>7</v>
      </c>
      <c r="E80" s="248">
        <v>0</v>
      </c>
      <c r="F80" s="249">
        <f>SUM(B80:E80)</f>
        <v>48623</v>
      </c>
      <c r="G80" s="250">
        <f>F80/$F$9</f>
        <v>0.042223152351741795</v>
      </c>
      <c r="H80" s="247">
        <v>21377</v>
      </c>
      <c r="I80" s="248">
        <v>20759</v>
      </c>
      <c r="J80" s="249">
        <v>0</v>
      </c>
      <c r="K80" s="248">
        <v>0</v>
      </c>
      <c r="L80" s="249">
        <f>SUM(H80:K80)</f>
        <v>42136</v>
      </c>
      <c r="M80" s="251">
        <f>IF(ISERROR(F80/L80-1),"         /0",(F80/L80-1))</f>
        <v>0.1539538636795139</v>
      </c>
      <c r="N80" s="247">
        <v>218700</v>
      </c>
      <c r="O80" s="248">
        <v>220270</v>
      </c>
      <c r="P80" s="249">
        <v>122</v>
      </c>
      <c r="Q80" s="248">
        <v>0</v>
      </c>
      <c r="R80" s="249">
        <f>SUM(N80:Q80)</f>
        <v>439092</v>
      </c>
      <c r="S80" s="250">
        <f>R80/$R$9</f>
        <v>0.03887368204661846</v>
      </c>
      <c r="T80" s="261">
        <v>199625</v>
      </c>
      <c r="U80" s="248">
        <v>199955</v>
      </c>
      <c r="V80" s="249">
        <v>10</v>
      </c>
      <c r="W80" s="248">
        <v>18</v>
      </c>
      <c r="X80" s="249">
        <f>SUM(T80:W80)</f>
        <v>399608</v>
      </c>
      <c r="Y80" s="252">
        <f>IF(ISERROR(R80/X80-1),"         /0",(R80/X80-1))</f>
        <v>0.09880683069408014</v>
      </c>
    </row>
    <row r="81" spans="1:25" s="104" customFormat="1" ht="19.5" customHeight="1">
      <c r="A81" s="246" t="s">
        <v>363</v>
      </c>
      <c r="B81" s="247">
        <v>18142</v>
      </c>
      <c r="C81" s="248">
        <v>18637</v>
      </c>
      <c r="D81" s="249">
        <v>0</v>
      </c>
      <c r="E81" s="248">
        <v>6</v>
      </c>
      <c r="F81" s="249">
        <f>SUM(B81:E81)</f>
        <v>36785</v>
      </c>
      <c r="G81" s="250">
        <f>F81/$F$9</f>
        <v>0.03194329143119145</v>
      </c>
      <c r="H81" s="247">
        <v>16336</v>
      </c>
      <c r="I81" s="248">
        <v>17000</v>
      </c>
      <c r="J81" s="249">
        <v>6</v>
      </c>
      <c r="K81" s="248">
        <v>15</v>
      </c>
      <c r="L81" s="249">
        <f>SUM(H81:K81)</f>
        <v>33357</v>
      </c>
      <c r="M81" s="251">
        <f>IF(ISERROR(F81/L81-1),"         /0",(F81/L81-1))</f>
        <v>0.10276703540486265</v>
      </c>
      <c r="N81" s="247">
        <v>175926</v>
      </c>
      <c r="O81" s="248">
        <v>169111</v>
      </c>
      <c r="P81" s="249">
        <v>129</v>
      </c>
      <c r="Q81" s="248">
        <v>279</v>
      </c>
      <c r="R81" s="249">
        <f>SUM(N81:Q81)</f>
        <v>345445</v>
      </c>
      <c r="S81" s="250">
        <f>R81/$R$9</f>
        <v>0.030582928166748912</v>
      </c>
      <c r="T81" s="261">
        <v>151711</v>
      </c>
      <c r="U81" s="248">
        <v>146512</v>
      </c>
      <c r="V81" s="249">
        <v>27</v>
      </c>
      <c r="W81" s="248">
        <v>32</v>
      </c>
      <c r="X81" s="249">
        <f>SUM(T81:W81)</f>
        <v>298282</v>
      </c>
      <c r="Y81" s="252">
        <f>IF(ISERROR(R81/X81-1),"         /0",(R81/X81-1))</f>
        <v>0.15811547461797892</v>
      </c>
    </row>
    <row r="82" spans="1:25" s="104" customFormat="1" ht="19.5" customHeight="1">
      <c r="A82" s="246" t="s">
        <v>364</v>
      </c>
      <c r="B82" s="247">
        <v>13284</v>
      </c>
      <c r="C82" s="248">
        <v>14544</v>
      </c>
      <c r="D82" s="249">
        <v>726</v>
      </c>
      <c r="E82" s="248">
        <v>778</v>
      </c>
      <c r="F82" s="249">
        <f>SUM(B82:E82)</f>
        <v>29332</v>
      </c>
      <c r="G82" s="250">
        <f>F82/$F$9</f>
        <v>0.025471268839464663</v>
      </c>
      <c r="H82" s="247">
        <v>13614</v>
      </c>
      <c r="I82" s="248">
        <v>15114</v>
      </c>
      <c r="J82" s="249">
        <v>10</v>
      </c>
      <c r="K82" s="248">
        <v>0</v>
      </c>
      <c r="L82" s="249">
        <f>SUM(H82:K82)</f>
        <v>28738</v>
      </c>
      <c r="M82" s="251">
        <f>IF(ISERROR(F82/L82-1),"         /0",(F82/L82-1))</f>
        <v>0.020669496833460865</v>
      </c>
      <c r="N82" s="247">
        <v>129589</v>
      </c>
      <c r="O82" s="248">
        <v>138072</v>
      </c>
      <c r="P82" s="249">
        <v>3178</v>
      </c>
      <c r="Q82" s="248">
        <v>3074</v>
      </c>
      <c r="R82" s="249">
        <f>SUM(N82:Q82)</f>
        <v>273913</v>
      </c>
      <c r="S82" s="250">
        <f>R82/$R$9</f>
        <v>0.024250058918029484</v>
      </c>
      <c r="T82" s="261">
        <v>116970</v>
      </c>
      <c r="U82" s="248">
        <v>131138</v>
      </c>
      <c r="V82" s="249">
        <v>464</v>
      </c>
      <c r="W82" s="248">
        <v>447</v>
      </c>
      <c r="X82" s="249">
        <f>SUM(T82:W82)</f>
        <v>249019</v>
      </c>
      <c r="Y82" s="252">
        <f>IF(ISERROR(R82/X82-1),"         /0",(R82/X82-1))</f>
        <v>0.09996827551311349</v>
      </c>
    </row>
    <row r="83" spans="1:25" s="104" customFormat="1" ht="19.5" customHeight="1">
      <c r="A83" s="246" t="s">
        <v>365</v>
      </c>
      <c r="B83" s="247">
        <v>10227</v>
      </c>
      <c r="C83" s="248">
        <v>10217</v>
      </c>
      <c r="D83" s="249">
        <v>0</v>
      </c>
      <c r="E83" s="248">
        <v>0</v>
      </c>
      <c r="F83" s="249">
        <f>SUM(B83:E83)</f>
        <v>20444</v>
      </c>
      <c r="G83" s="250">
        <f>F83/$F$9</f>
        <v>0.017753123556321273</v>
      </c>
      <c r="H83" s="247">
        <v>9539</v>
      </c>
      <c r="I83" s="248">
        <v>9672</v>
      </c>
      <c r="J83" s="249"/>
      <c r="K83" s="248"/>
      <c r="L83" s="249">
        <f>SUM(H83:K83)</f>
        <v>19211</v>
      </c>
      <c r="M83" s="251">
        <f>IF(ISERROR(F83/L83-1),"         /0",(F83/L83-1))</f>
        <v>0.06418197907448864</v>
      </c>
      <c r="N83" s="247">
        <v>100595</v>
      </c>
      <c r="O83" s="248">
        <v>93879</v>
      </c>
      <c r="P83" s="249">
        <v>22</v>
      </c>
      <c r="Q83" s="248">
        <v>200</v>
      </c>
      <c r="R83" s="249">
        <f>SUM(N83:Q83)</f>
        <v>194696</v>
      </c>
      <c r="S83" s="250">
        <f>R83/$R$9</f>
        <v>0.01723682144003632</v>
      </c>
      <c r="T83" s="261">
        <v>87902</v>
      </c>
      <c r="U83" s="248">
        <v>83285</v>
      </c>
      <c r="V83" s="249">
        <v>139</v>
      </c>
      <c r="W83" s="248">
        <v>238</v>
      </c>
      <c r="X83" s="249">
        <f>SUM(T83:W83)</f>
        <v>171564</v>
      </c>
      <c r="Y83" s="252">
        <f>IF(ISERROR(R83/X83-1),"         /0",(R83/X83-1))</f>
        <v>0.13483015084749717</v>
      </c>
    </row>
    <row r="84" spans="1:25" s="104" customFormat="1" ht="19.5" customHeight="1">
      <c r="A84" s="246" t="s">
        <v>366</v>
      </c>
      <c r="B84" s="247">
        <v>7656</v>
      </c>
      <c r="C84" s="248">
        <v>7376</v>
      </c>
      <c r="D84" s="249">
        <v>0</v>
      </c>
      <c r="E84" s="248">
        <v>0</v>
      </c>
      <c r="F84" s="249">
        <f>SUM(B84:E84)</f>
        <v>15032</v>
      </c>
      <c r="G84" s="250">
        <f>F84/$F$9</f>
        <v>0.013053460834407228</v>
      </c>
      <c r="H84" s="247">
        <v>6585</v>
      </c>
      <c r="I84" s="248">
        <v>6375</v>
      </c>
      <c r="J84" s="249"/>
      <c r="K84" s="248">
        <v>0</v>
      </c>
      <c r="L84" s="249">
        <f>SUM(H84:K84)</f>
        <v>12960</v>
      </c>
      <c r="M84" s="251">
        <f>IF(ISERROR(F84/L84-1),"         /0",(F84/L84-1))</f>
        <v>0.15987654320987654</v>
      </c>
      <c r="N84" s="247">
        <v>84535</v>
      </c>
      <c r="O84" s="248">
        <v>81139</v>
      </c>
      <c r="P84" s="249">
        <v>0</v>
      </c>
      <c r="Q84" s="248">
        <v>86</v>
      </c>
      <c r="R84" s="249">
        <f>SUM(N84:Q84)</f>
        <v>165760</v>
      </c>
      <c r="S84" s="250">
        <f>R84/$R$9</f>
        <v>0.014675060206169722</v>
      </c>
      <c r="T84" s="261">
        <v>75291</v>
      </c>
      <c r="U84" s="248">
        <v>73348</v>
      </c>
      <c r="V84" s="249">
        <v>4</v>
      </c>
      <c r="W84" s="248">
        <v>5</v>
      </c>
      <c r="X84" s="249">
        <f>SUM(T84:W84)</f>
        <v>148648</v>
      </c>
      <c r="Y84" s="252">
        <f>IF(ISERROR(R84/X84-1),"         /0",(R84/X84-1))</f>
        <v>0.11511759324040693</v>
      </c>
    </row>
    <row r="85" spans="1:25" s="104" customFormat="1" ht="19.5" customHeight="1">
      <c r="A85" s="246" t="s">
        <v>367</v>
      </c>
      <c r="B85" s="247">
        <v>6347</v>
      </c>
      <c r="C85" s="248">
        <v>6266</v>
      </c>
      <c r="D85" s="249">
        <v>0</v>
      </c>
      <c r="E85" s="248">
        <v>1</v>
      </c>
      <c r="F85" s="249">
        <f>SUM(B85:E85)</f>
        <v>12614</v>
      </c>
      <c r="G85" s="250">
        <f>F85/$F$9</f>
        <v>0.010953722389915698</v>
      </c>
      <c r="H85" s="247">
        <v>6257</v>
      </c>
      <c r="I85" s="248">
        <v>5937</v>
      </c>
      <c r="J85" s="249">
        <v>0</v>
      </c>
      <c r="K85" s="248"/>
      <c r="L85" s="249">
        <f>SUM(H85:K85)</f>
        <v>12194</v>
      </c>
      <c r="M85" s="251">
        <f>IF(ISERROR(F85/L85-1),"         /0",(F85/L85-1))</f>
        <v>0.03444316877152698</v>
      </c>
      <c r="N85" s="247">
        <v>65553</v>
      </c>
      <c r="O85" s="248">
        <v>61473</v>
      </c>
      <c r="P85" s="249">
        <v>4</v>
      </c>
      <c r="Q85" s="248">
        <v>88</v>
      </c>
      <c r="R85" s="249">
        <f>SUM(N85:Q85)</f>
        <v>127118</v>
      </c>
      <c r="S85" s="250">
        <f>R85/$R$9</f>
        <v>0.011254007621186552</v>
      </c>
      <c r="T85" s="261">
        <v>56765</v>
      </c>
      <c r="U85" s="248">
        <v>52158</v>
      </c>
      <c r="V85" s="249">
        <v>3</v>
      </c>
      <c r="W85" s="248">
        <v>1</v>
      </c>
      <c r="X85" s="249">
        <f>SUM(T85:W85)</f>
        <v>108927</v>
      </c>
      <c r="Y85" s="252">
        <f>IF(ISERROR(R85/X85-1),"         /0",(R85/X85-1))</f>
        <v>0.1670017534679189</v>
      </c>
    </row>
    <row r="86" spans="1:25" s="104" customFormat="1" ht="19.5" customHeight="1">
      <c r="A86" s="246" t="s">
        <v>368</v>
      </c>
      <c r="B86" s="247">
        <v>5355</v>
      </c>
      <c r="C86" s="248">
        <v>6993</v>
      </c>
      <c r="D86" s="249">
        <v>0</v>
      </c>
      <c r="E86" s="248">
        <v>0</v>
      </c>
      <c r="F86" s="249">
        <f aca="true" t="shared" si="32" ref="F86:F93">SUM(B86:E86)</f>
        <v>12348</v>
      </c>
      <c r="G86" s="250">
        <f aca="true" t="shared" si="33" ref="G86:G93">F86/$F$9</f>
        <v>0.010722733793457987</v>
      </c>
      <c r="H86" s="247">
        <v>4033</v>
      </c>
      <c r="I86" s="248">
        <v>4955</v>
      </c>
      <c r="J86" s="249">
        <v>103</v>
      </c>
      <c r="K86" s="248">
        <v>100</v>
      </c>
      <c r="L86" s="249">
        <f aca="true" t="shared" si="34" ref="L86:L93">SUM(H86:K86)</f>
        <v>9191</v>
      </c>
      <c r="M86" s="251">
        <f aca="true" t="shared" si="35" ref="M86:M93">IF(ISERROR(F86/L86-1),"         /0",(F86/L86-1))</f>
        <v>0.3434881949733435</v>
      </c>
      <c r="N86" s="247">
        <v>47766</v>
      </c>
      <c r="O86" s="248">
        <v>56585</v>
      </c>
      <c r="P86" s="249">
        <v>411</v>
      </c>
      <c r="Q86" s="248">
        <v>474</v>
      </c>
      <c r="R86" s="249">
        <f aca="true" t="shared" si="36" ref="R86:R93">SUM(N86:Q86)</f>
        <v>105236</v>
      </c>
      <c r="S86" s="250">
        <f aca="true" t="shared" si="37" ref="S86:S93">R86/$R$9</f>
        <v>0.009316750940253842</v>
      </c>
      <c r="T86" s="261">
        <v>32687</v>
      </c>
      <c r="U86" s="248">
        <v>34593</v>
      </c>
      <c r="V86" s="249">
        <v>573</v>
      </c>
      <c r="W86" s="248">
        <v>650</v>
      </c>
      <c r="X86" s="249">
        <f aca="true" t="shared" si="38" ref="X86:X93">SUM(T86:W86)</f>
        <v>68503</v>
      </c>
      <c r="Y86" s="252">
        <f aca="true" t="shared" si="39" ref="Y86:Y93">IF(ISERROR(R86/X86-1),"         /0",(R86/X86-1))</f>
        <v>0.5362246908894501</v>
      </c>
    </row>
    <row r="87" spans="1:25" s="104" customFormat="1" ht="19.5" customHeight="1">
      <c r="A87" s="246" t="s">
        <v>369</v>
      </c>
      <c r="B87" s="247">
        <v>4762</v>
      </c>
      <c r="C87" s="248">
        <v>4885</v>
      </c>
      <c r="D87" s="249">
        <v>0</v>
      </c>
      <c r="E87" s="248">
        <v>0</v>
      </c>
      <c r="F87" s="249">
        <f t="shared" si="32"/>
        <v>9647</v>
      </c>
      <c r="G87" s="250">
        <f t="shared" si="33"/>
        <v>0.008377244323411822</v>
      </c>
      <c r="H87" s="247">
        <v>4894</v>
      </c>
      <c r="I87" s="248">
        <v>4980</v>
      </c>
      <c r="J87" s="249"/>
      <c r="K87" s="248"/>
      <c r="L87" s="249">
        <f t="shared" si="34"/>
        <v>9874</v>
      </c>
      <c r="M87" s="251">
        <f t="shared" si="35"/>
        <v>-0.02298966983998385</v>
      </c>
      <c r="N87" s="247">
        <v>46052</v>
      </c>
      <c r="O87" s="248">
        <v>43270</v>
      </c>
      <c r="P87" s="249">
        <v>90</v>
      </c>
      <c r="Q87" s="248">
        <v>79</v>
      </c>
      <c r="R87" s="249">
        <f t="shared" si="36"/>
        <v>89491</v>
      </c>
      <c r="S87" s="250">
        <f t="shared" si="37"/>
        <v>0.007922814991013119</v>
      </c>
      <c r="T87" s="261">
        <v>42632</v>
      </c>
      <c r="U87" s="248">
        <v>40504</v>
      </c>
      <c r="V87" s="249"/>
      <c r="W87" s="248"/>
      <c r="X87" s="249">
        <f t="shared" si="38"/>
        <v>83136</v>
      </c>
      <c r="Y87" s="252">
        <f t="shared" si="39"/>
        <v>0.07644101231716705</v>
      </c>
    </row>
    <row r="88" spans="1:25" s="104" customFormat="1" ht="19.5" customHeight="1">
      <c r="A88" s="246" t="s">
        <v>370</v>
      </c>
      <c r="B88" s="247">
        <v>3877</v>
      </c>
      <c r="C88" s="248">
        <v>4064</v>
      </c>
      <c r="D88" s="249">
        <v>0</v>
      </c>
      <c r="E88" s="248">
        <v>0</v>
      </c>
      <c r="F88" s="249">
        <f t="shared" si="32"/>
        <v>7941</v>
      </c>
      <c r="G88" s="250">
        <f t="shared" si="33"/>
        <v>0.006895791144626649</v>
      </c>
      <c r="H88" s="247">
        <v>4596</v>
      </c>
      <c r="I88" s="248">
        <v>4708</v>
      </c>
      <c r="J88" s="249"/>
      <c r="K88" s="248"/>
      <c r="L88" s="249">
        <f t="shared" si="34"/>
        <v>9304</v>
      </c>
      <c r="M88" s="251">
        <f t="shared" si="35"/>
        <v>-0.1464961306964746</v>
      </c>
      <c r="N88" s="247">
        <v>40011</v>
      </c>
      <c r="O88" s="248">
        <v>39685</v>
      </c>
      <c r="P88" s="249">
        <v>36</v>
      </c>
      <c r="Q88" s="248"/>
      <c r="R88" s="249">
        <f t="shared" si="36"/>
        <v>79732</v>
      </c>
      <c r="S88" s="250">
        <f t="shared" si="37"/>
        <v>0.007058831445211898</v>
      </c>
      <c r="T88" s="261">
        <v>41518</v>
      </c>
      <c r="U88" s="248">
        <v>40996</v>
      </c>
      <c r="V88" s="249"/>
      <c r="W88" s="248"/>
      <c r="X88" s="249">
        <f t="shared" si="38"/>
        <v>82514</v>
      </c>
      <c r="Y88" s="252">
        <f t="shared" si="39"/>
        <v>-0.033715490704607665</v>
      </c>
    </row>
    <row r="89" spans="1:25" s="104" customFormat="1" ht="19.5" customHeight="1">
      <c r="A89" s="246" t="s">
        <v>371</v>
      </c>
      <c r="B89" s="247">
        <v>3372</v>
      </c>
      <c r="C89" s="248">
        <v>3592</v>
      </c>
      <c r="D89" s="249">
        <v>0</v>
      </c>
      <c r="E89" s="248">
        <v>0</v>
      </c>
      <c r="F89" s="249">
        <f t="shared" si="32"/>
        <v>6964</v>
      </c>
      <c r="G89" s="250">
        <f t="shared" si="33"/>
        <v>0.006047385660644753</v>
      </c>
      <c r="H89" s="247">
        <v>3491</v>
      </c>
      <c r="I89" s="248">
        <v>3630</v>
      </c>
      <c r="J89" s="249"/>
      <c r="K89" s="248"/>
      <c r="L89" s="249">
        <f t="shared" si="34"/>
        <v>7121</v>
      </c>
      <c r="M89" s="251">
        <f t="shared" si="35"/>
        <v>-0.022047465243645537</v>
      </c>
      <c r="N89" s="247">
        <v>35191</v>
      </c>
      <c r="O89" s="248">
        <v>33631</v>
      </c>
      <c r="P89" s="249">
        <v>1</v>
      </c>
      <c r="Q89" s="248">
        <v>165</v>
      </c>
      <c r="R89" s="249">
        <f t="shared" si="36"/>
        <v>68988</v>
      </c>
      <c r="S89" s="250">
        <f t="shared" si="37"/>
        <v>0.0061076439038564</v>
      </c>
      <c r="T89" s="261">
        <v>32397</v>
      </c>
      <c r="U89" s="248">
        <v>30438</v>
      </c>
      <c r="V89" s="249"/>
      <c r="W89" s="248"/>
      <c r="X89" s="249">
        <f t="shared" si="38"/>
        <v>62835</v>
      </c>
      <c r="Y89" s="252">
        <f t="shared" si="39"/>
        <v>0.09792313201241343</v>
      </c>
    </row>
    <row r="90" spans="1:25" s="104" customFormat="1" ht="19.5" customHeight="1">
      <c r="A90" s="246" t="s">
        <v>372</v>
      </c>
      <c r="B90" s="247">
        <v>3567</v>
      </c>
      <c r="C90" s="248">
        <v>3290</v>
      </c>
      <c r="D90" s="249">
        <v>7</v>
      </c>
      <c r="E90" s="248">
        <v>0</v>
      </c>
      <c r="F90" s="249">
        <f t="shared" si="32"/>
        <v>6864</v>
      </c>
      <c r="G90" s="250">
        <f t="shared" si="33"/>
        <v>0.005960547842427569</v>
      </c>
      <c r="H90" s="247">
        <v>2628</v>
      </c>
      <c r="I90" s="248">
        <v>2525</v>
      </c>
      <c r="J90" s="249">
        <v>20</v>
      </c>
      <c r="K90" s="248">
        <v>0</v>
      </c>
      <c r="L90" s="249">
        <f t="shared" si="34"/>
        <v>5173</v>
      </c>
      <c r="M90" s="251">
        <f t="shared" si="35"/>
        <v>0.3268896191764934</v>
      </c>
      <c r="N90" s="247">
        <v>31667</v>
      </c>
      <c r="O90" s="248">
        <v>30220</v>
      </c>
      <c r="P90" s="249">
        <v>11</v>
      </c>
      <c r="Q90" s="248">
        <v>0</v>
      </c>
      <c r="R90" s="249">
        <f t="shared" si="36"/>
        <v>61898</v>
      </c>
      <c r="S90" s="250">
        <f t="shared" si="37"/>
        <v>0.0054799521998159595</v>
      </c>
      <c r="T90" s="261">
        <v>24625</v>
      </c>
      <c r="U90" s="248">
        <v>23394</v>
      </c>
      <c r="V90" s="249">
        <v>23</v>
      </c>
      <c r="W90" s="248">
        <v>0</v>
      </c>
      <c r="X90" s="249">
        <f t="shared" si="38"/>
        <v>48042</v>
      </c>
      <c r="Y90" s="252">
        <f t="shared" si="39"/>
        <v>0.28841430415053493</v>
      </c>
    </row>
    <row r="91" spans="1:25" s="104" customFormat="1" ht="19.5" customHeight="1">
      <c r="A91" s="246" t="s">
        <v>373</v>
      </c>
      <c r="B91" s="247">
        <v>3468</v>
      </c>
      <c r="C91" s="248">
        <v>2404</v>
      </c>
      <c r="D91" s="249">
        <v>0</v>
      </c>
      <c r="E91" s="248">
        <v>6</v>
      </c>
      <c r="F91" s="249">
        <f t="shared" si="32"/>
        <v>5878</v>
      </c>
      <c r="G91" s="250">
        <f t="shared" si="33"/>
        <v>0.005104326954806126</v>
      </c>
      <c r="H91" s="247">
        <v>2659</v>
      </c>
      <c r="I91" s="248">
        <v>2707</v>
      </c>
      <c r="J91" s="249">
        <v>4</v>
      </c>
      <c r="K91" s="248">
        <v>2</v>
      </c>
      <c r="L91" s="249">
        <f t="shared" si="34"/>
        <v>5372</v>
      </c>
      <c r="M91" s="251">
        <f t="shared" si="35"/>
        <v>0.09419210722263593</v>
      </c>
      <c r="N91" s="247">
        <v>35301</v>
      </c>
      <c r="O91" s="248">
        <v>24535</v>
      </c>
      <c r="P91" s="249">
        <v>10</v>
      </c>
      <c r="Q91" s="248">
        <v>56</v>
      </c>
      <c r="R91" s="249">
        <f t="shared" si="36"/>
        <v>59902</v>
      </c>
      <c r="S91" s="250">
        <f t="shared" si="37"/>
        <v>0.0053032423773526705</v>
      </c>
      <c r="T91" s="261">
        <v>31790</v>
      </c>
      <c r="U91" s="248">
        <v>25616</v>
      </c>
      <c r="V91" s="249">
        <v>4</v>
      </c>
      <c r="W91" s="248">
        <v>5</v>
      </c>
      <c r="X91" s="249">
        <f t="shared" si="38"/>
        <v>57415</v>
      </c>
      <c r="Y91" s="252">
        <f t="shared" si="39"/>
        <v>0.043316206566228255</v>
      </c>
    </row>
    <row r="92" spans="1:25" s="104" customFormat="1" ht="19.5" customHeight="1">
      <c r="A92" s="246" t="s">
        <v>374</v>
      </c>
      <c r="B92" s="247">
        <v>2831</v>
      </c>
      <c r="C92" s="248">
        <v>2891</v>
      </c>
      <c r="D92" s="249">
        <v>0</v>
      </c>
      <c r="E92" s="248">
        <v>0</v>
      </c>
      <c r="F92" s="249">
        <f t="shared" si="32"/>
        <v>5722</v>
      </c>
      <c r="G92" s="250">
        <f t="shared" si="33"/>
        <v>0.004968859958387317</v>
      </c>
      <c r="H92" s="247">
        <v>3229</v>
      </c>
      <c r="I92" s="248">
        <v>3431</v>
      </c>
      <c r="J92" s="249"/>
      <c r="K92" s="248"/>
      <c r="L92" s="249">
        <f t="shared" si="34"/>
        <v>6660</v>
      </c>
      <c r="M92" s="251">
        <f t="shared" si="35"/>
        <v>-0.1408408408408408</v>
      </c>
      <c r="N92" s="247">
        <v>29175</v>
      </c>
      <c r="O92" s="248">
        <v>28050</v>
      </c>
      <c r="P92" s="249"/>
      <c r="Q92" s="248">
        <v>95</v>
      </c>
      <c r="R92" s="249">
        <f t="shared" si="36"/>
        <v>57320</v>
      </c>
      <c r="S92" s="250">
        <f t="shared" si="37"/>
        <v>0.005074652817432725</v>
      </c>
      <c r="T92" s="261">
        <v>31649</v>
      </c>
      <c r="U92" s="248">
        <v>31154</v>
      </c>
      <c r="V92" s="249"/>
      <c r="W92" s="248"/>
      <c r="X92" s="249">
        <f t="shared" si="38"/>
        <v>62803</v>
      </c>
      <c r="Y92" s="252">
        <f t="shared" si="39"/>
        <v>-0.08730474658853882</v>
      </c>
    </row>
    <row r="93" spans="1:25" s="104" customFormat="1" ht="19.5" customHeight="1">
      <c r="A93" s="246" t="s">
        <v>375</v>
      </c>
      <c r="B93" s="247">
        <v>3000</v>
      </c>
      <c r="C93" s="248">
        <v>2636</v>
      </c>
      <c r="D93" s="249">
        <v>0</v>
      </c>
      <c r="E93" s="248">
        <v>0</v>
      </c>
      <c r="F93" s="249">
        <f t="shared" si="32"/>
        <v>5636</v>
      </c>
      <c r="G93" s="250">
        <f t="shared" si="33"/>
        <v>0.0048941794347205385</v>
      </c>
      <c r="H93" s="247">
        <v>3326</v>
      </c>
      <c r="I93" s="248">
        <v>3006</v>
      </c>
      <c r="J93" s="249"/>
      <c r="K93" s="248"/>
      <c r="L93" s="249">
        <f t="shared" si="34"/>
        <v>6332</v>
      </c>
      <c r="M93" s="251">
        <f t="shared" si="35"/>
        <v>-0.10991787744788373</v>
      </c>
      <c r="N93" s="247">
        <v>32205</v>
      </c>
      <c r="O93" s="248">
        <v>27521</v>
      </c>
      <c r="P93" s="249"/>
      <c r="Q93" s="248">
        <v>0</v>
      </c>
      <c r="R93" s="249">
        <f t="shared" si="36"/>
        <v>59726</v>
      </c>
      <c r="S93" s="250">
        <f t="shared" si="37"/>
        <v>0.005287660749720638</v>
      </c>
      <c r="T93" s="261">
        <v>30352</v>
      </c>
      <c r="U93" s="248">
        <v>28512</v>
      </c>
      <c r="V93" s="249"/>
      <c r="W93" s="248">
        <v>0</v>
      </c>
      <c r="X93" s="249">
        <f t="shared" si="38"/>
        <v>58864</v>
      </c>
      <c r="Y93" s="252">
        <f t="shared" si="39"/>
        <v>0.014643924979613976</v>
      </c>
    </row>
    <row r="94" spans="1:25" s="104" customFormat="1" ht="19.5" customHeight="1">
      <c r="A94" s="246" t="s">
        <v>376</v>
      </c>
      <c r="B94" s="247">
        <v>2361</v>
      </c>
      <c r="C94" s="248">
        <v>2654</v>
      </c>
      <c r="D94" s="249">
        <v>3</v>
      </c>
      <c r="E94" s="248">
        <v>10</v>
      </c>
      <c r="F94" s="249">
        <f>SUM(B94:E94)</f>
        <v>5028</v>
      </c>
      <c r="G94" s="250">
        <f>F94/$F$9</f>
        <v>0.004366205499960055</v>
      </c>
      <c r="H94" s="247">
        <v>2410</v>
      </c>
      <c r="I94" s="248">
        <v>2359</v>
      </c>
      <c r="J94" s="249"/>
      <c r="K94" s="248">
        <v>0</v>
      </c>
      <c r="L94" s="249">
        <f>SUM(H94:K94)</f>
        <v>4769</v>
      </c>
      <c r="M94" s="251">
        <f>IF(ISERROR(F94/L94-1),"         /0",(F94/L94-1))</f>
        <v>0.05430907947158725</v>
      </c>
      <c r="N94" s="247">
        <v>21804</v>
      </c>
      <c r="O94" s="248">
        <v>23089</v>
      </c>
      <c r="P94" s="249">
        <v>6</v>
      </c>
      <c r="Q94" s="248">
        <v>138</v>
      </c>
      <c r="R94" s="249">
        <f>SUM(N94:Q94)</f>
        <v>45037</v>
      </c>
      <c r="S94" s="250">
        <f>R94/$R$9</f>
        <v>0.003987214566272115</v>
      </c>
      <c r="T94" s="261">
        <v>21685</v>
      </c>
      <c r="U94" s="248">
        <v>20896</v>
      </c>
      <c r="V94" s="249"/>
      <c r="W94" s="248">
        <v>0</v>
      </c>
      <c r="X94" s="249">
        <f>SUM(T94:W94)</f>
        <v>42581</v>
      </c>
      <c r="Y94" s="252">
        <f>IF(ISERROR(R94/X94-1),"         /0",(R94/X94-1))</f>
        <v>0.05767830722622769</v>
      </c>
    </row>
    <row r="95" spans="1:25" s="104" customFormat="1" ht="19.5" customHeight="1">
      <c r="A95" s="246" t="s">
        <v>377</v>
      </c>
      <c r="B95" s="247">
        <v>2040</v>
      </c>
      <c r="C95" s="248">
        <v>2512</v>
      </c>
      <c r="D95" s="249">
        <v>1</v>
      </c>
      <c r="E95" s="248">
        <v>0</v>
      </c>
      <c r="F95" s="249">
        <f>SUM(B95:E95)</f>
        <v>4553</v>
      </c>
      <c r="G95" s="250">
        <f>F95/$F$9</f>
        <v>0.003953725863428427</v>
      </c>
      <c r="H95" s="247">
        <v>1954</v>
      </c>
      <c r="I95" s="248">
        <v>2923</v>
      </c>
      <c r="J95" s="249">
        <v>2</v>
      </c>
      <c r="K95" s="248">
        <v>0</v>
      </c>
      <c r="L95" s="249">
        <f>SUM(H95:K95)</f>
        <v>4879</v>
      </c>
      <c r="M95" s="251">
        <f>IF(ISERROR(F95/L95-1),"         /0",(F95/L95-1))</f>
        <v>-0.06681697069071535</v>
      </c>
      <c r="N95" s="247">
        <v>17936</v>
      </c>
      <c r="O95" s="248">
        <v>22207</v>
      </c>
      <c r="P95" s="249">
        <v>3</v>
      </c>
      <c r="Q95" s="248">
        <v>5</v>
      </c>
      <c r="R95" s="249">
        <f>SUM(N95:Q95)</f>
        <v>40151</v>
      </c>
      <c r="S95" s="250">
        <f>R95/$R$9</f>
        <v>0.0035546473355328218</v>
      </c>
      <c r="T95" s="261">
        <v>17458</v>
      </c>
      <c r="U95" s="248">
        <v>20235</v>
      </c>
      <c r="V95" s="249">
        <v>9</v>
      </c>
      <c r="W95" s="248">
        <v>0</v>
      </c>
      <c r="X95" s="249">
        <f>SUM(T95:W95)</f>
        <v>37702</v>
      </c>
      <c r="Y95" s="252">
        <f>IF(ISERROR(R95/X95-1),"         /0",(R95/X95-1))</f>
        <v>0.06495676621929869</v>
      </c>
    </row>
    <row r="96" spans="1:25" s="104" customFormat="1" ht="19.5" customHeight="1">
      <c r="A96" s="246" t="s">
        <v>378</v>
      </c>
      <c r="B96" s="247">
        <v>1711</v>
      </c>
      <c r="C96" s="248">
        <v>1657</v>
      </c>
      <c r="D96" s="249">
        <v>0</v>
      </c>
      <c r="E96" s="248">
        <v>0</v>
      </c>
      <c r="F96" s="249">
        <f>SUM(B96:E96)</f>
        <v>3368</v>
      </c>
      <c r="G96" s="250">
        <f>F96/$F$9</f>
        <v>0.002924697717554786</v>
      </c>
      <c r="H96" s="247">
        <v>942</v>
      </c>
      <c r="I96" s="248">
        <v>866</v>
      </c>
      <c r="J96" s="249"/>
      <c r="K96" s="248"/>
      <c r="L96" s="249">
        <f>SUM(H96:K96)</f>
        <v>1808</v>
      </c>
      <c r="M96" s="251">
        <f>IF(ISERROR(F96/L96-1),"         /0",(F96/L96-1))</f>
        <v>0.8628318584070795</v>
      </c>
      <c r="N96" s="247">
        <v>18228</v>
      </c>
      <c r="O96" s="248">
        <v>15852</v>
      </c>
      <c r="P96" s="249"/>
      <c r="Q96" s="248">
        <v>121</v>
      </c>
      <c r="R96" s="249">
        <f>SUM(N96:Q96)</f>
        <v>34201</v>
      </c>
      <c r="S96" s="250">
        <f>R96/$R$9</f>
        <v>0.0030278820831998714</v>
      </c>
      <c r="T96" s="261">
        <v>7634</v>
      </c>
      <c r="U96" s="248">
        <v>7001</v>
      </c>
      <c r="V96" s="249"/>
      <c r="W96" s="248"/>
      <c r="X96" s="249">
        <f>SUM(T96:W96)</f>
        <v>14635</v>
      </c>
      <c r="Y96" s="252">
        <f>IF(ISERROR(R96/X96-1),"         /0",(R96/X96-1))</f>
        <v>1.3369320122992825</v>
      </c>
    </row>
    <row r="97" spans="1:25" s="104" customFormat="1" ht="19.5" customHeight="1">
      <c r="A97" s="246" t="s">
        <v>379</v>
      </c>
      <c r="B97" s="247">
        <v>1656</v>
      </c>
      <c r="C97" s="248">
        <v>1707</v>
      </c>
      <c r="D97" s="249">
        <v>0</v>
      </c>
      <c r="E97" s="248">
        <v>0</v>
      </c>
      <c r="F97" s="249">
        <f>SUM(B97:E97)</f>
        <v>3363</v>
      </c>
      <c r="G97" s="250">
        <f>F97/$F$9</f>
        <v>0.002920355826643927</v>
      </c>
      <c r="H97" s="247">
        <v>1275</v>
      </c>
      <c r="I97" s="248">
        <v>1384</v>
      </c>
      <c r="J97" s="249"/>
      <c r="K97" s="248"/>
      <c r="L97" s="249">
        <f>SUM(H97:K97)</f>
        <v>2659</v>
      </c>
      <c r="M97" s="251">
        <f>IF(ISERROR(F97/L97-1),"         /0",(F97/L97-1))</f>
        <v>0.26476118841669805</v>
      </c>
      <c r="N97" s="247">
        <v>17298</v>
      </c>
      <c r="O97" s="248">
        <v>15974</v>
      </c>
      <c r="P97" s="249"/>
      <c r="Q97" s="248"/>
      <c r="R97" s="249">
        <f>SUM(N97:Q97)</f>
        <v>33272</v>
      </c>
      <c r="S97" s="250">
        <f>R97/$R$9</f>
        <v>0.0029456358782557856</v>
      </c>
      <c r="T97" s="261">
        <v>10752</v>
      </c>
      <c r="U97" s="248">
        <v>10230</v>
      </c>
      <c r="V97" s="249"/>
      <c r="W97" s="248"/>
      <c r="X97" s="249">
        <f>SUM(T97:W97)</f>
        <v>20982</v>
      </c>
      <c r="Y97" s="252">
        <f>IF(ISERROR(R97/X97-1),"         /0",(R97/X97-1))</f>
        <v>0.5857401582308646</v>
      </c>
    </row>
    <row r="98" spans="1:25" s="104" customFormat="1" ht="19.5" customHeight="1">
      <c r="A98" s="246" t="s">
        <v>380</v>
      </c>
      <c r="B98" s="247">
        <v>1596</v>
      </c>
      <c r="C98" s="248">
        <v>1647</v>
      </c>
      <c r="D98" s="249">
        <v>0</v>
      </c>
      <c r="E98" s="248">
        <v>0</v>
      </c>
      <c r="F98" s="249">
        <f>SUM(B98:E98)</f>
        <v>3243</v>
      </c>
      <c r="G98" s="250">
        <f>F98/$F$9</f>
        <v>0.0028161504447833047</v>
      </c>
      <c r="H98" s="247">
        <v>1855</v>
      </c>
      <c r="I98" s="248">
        <v>1813</v>
      </c>
      <c r="J98" s="249">
        <v>11</v>
      </c>
      <c r="K98" s="248">
        <v>0</v>
      </c>
      <c r="L98" s="249">
        <f>SUM(H98:K98)</f>
        <v>3679</v>
      </c>
      <c r="M98" s="251">
        <f>IF(ISERROR(F98/L98-1),"         /0",(F98/L98-1))</f>
        <v>-0.11851046480021743</v>
      </c>
      <c r="N98" s="247">
        <v>14607</v>
      </c>
      <c r="O98" s="248">
        <v>14377</v>
      </c>
      <c r="P98" s="249"/>
      <c r="Q98" s="248">
        <v>0</v>
      </c>
      <c r="R98" s="249">
        <f>SUM(N98:Q98)</f>
        <v>28984</v>
      </c>
      <c r="S98" s="250">
        <f>R98/$R$9</f>
        <v>0.002566010768675333</v>
      </c>
      <c r="T98" s="261">
        <v>16965</v>
      </c>
      <c r="U98" s="248">
        <v>16668</v>
      </c>
      <c r="V98" s="249">
        <v>11</v>
      </c>
      <c r="W98" s="248">
        <v>0</v>
      </c>
      <c r="X98" s="249">
        <f>SUM(T98:W98)</f>
        <v>33644</v>
      </c>
      <c r="Y98" s="252">
        <f>IF(ISERROR(R98/X98-1),"         /0",(R98/X98-1))</f>
        <v>-0.1385090952324337</v>
      </c>
    </row>
    <row r="99" spans="1:25" s="104" customFormat="1" ht="19.5" customHeight="1">
      <c r="A99" s="246" t="s">
        <v>381</v>
      </c>
      <c r="B99" s="247">
        <v>1545</v>
      </c>
      <c r="C99" s="248">
        <v>1515</v>
      </c>
      <c r="D99" s="249">
        <v>0</v>
      </c>
      <c r="E99" s="248">
        <v>0</v>
      </c>
      <c r="F99" s="249">
        <f>SUM(B99:E99)</f>
        <v>3060</v>
      </c>
      <c r="G99" s="250">
        <f>F99/$F$9</f>
        <v>0.0026572372374458566</v>
      </c>
      <c r="H99" s="247">
        <v>1466</v>
      </c>
      <c r="I99" s="248">
        <v>1501</v>
      </c>
      <c r="J99" s="249"/>
      <c r="K99" s="248"/>
      <c r="L99" s="249">
        <f>SUM(H99:K99)</f>
        <v>2967</v>
      </c>
      <c r="M99" s="251">
        <f>IF(ISERROR(F99/L99-1),"         /0",(F99/L99-1))</f>
        <v>0.03134479271991908</v>
      </c>
      <c r="N99" s="247">
        <v>14150</v>
      </c>
      <c r="O99" s="248">
        <v>13152</v>
      </c>
      <c r="P99" s="249">
        <v>0</v>
      </c>
      <c r="Q99" s="248">
        <v>95</v>
      </c>
      <c r="R99" s="249">
        <f>SUM(N99:Q99)</f>
        <v>27397</v>
      </c>
      <c r="S99" s="250">
        <f>R99/$R$9</f>
        <v>0.0024255105240614857</v>
      </c>
      <c r="T99" s="261">
        <v>12312</v>
      </c>
      <c r="U99" s="248">
        <v>11905</v>
      </c>
      <c r="V99" s="249"/>
      <c r="W99" s="248">
        <v>0</v>
      </c>
      <c r="X99" s="249">
        <f>SUM(T99:W99)</f>
        <v>24217</v>
      </c>
      <c r="Y99" s="252">
        <f>IF(ISERROR(R99/X99-1),"         /0",(R99/X99-1))</f>
        <v>0.13131271420902668</v>
      </c>
    </row>
    <row r="100" spans="1:25" s="104" customFormat="1" ht="19.5" customHeight="1">
      <c r="A100" s="246" t="s">
        <v>382</v>
      </c>
      <c r="B100" s="247">
        <v>1391</v>
      </c>
      <c r="C100" s="248">
        <v>1596</v>
      </c>
      <c r="D100" s="249">
        <v>0</v>
      </c>
      <c r="E100" s="248">
        <v>0</v>
      </c>
      <c r="F100" s="249">
        <f>SUM(B100:E100)</f>
        <v>2987</v>
      </c>
      <c r="G100" s="250">
        <f>F100/$F$9</f>
        <v>0.0025938456301473115</v>
      </c>
      <c r="H100" s="247">
        <v>1849</v>
      </c>
      <c r="I100" s="248">
        <v>2060</v>
      </c>
      <c r="J100" s="249"/>
      <c r="K100" s="248"/>
      <c r="L100" s="249">
        <f>SUM(H100:K100)</f>
        <v>3909</v>
      </c>
      <c r="M100" s="251">
        <f>IF(ISERROR(F100/L100-1),"         /0",(F100/L100-1))</f>
        <v>-0.23586595037093883</v>
      </c>
      <c r="N100" s="247">
        <v>15940</v>
      </c>
      <c r="O100" s="248">
        <v>16540</v>
      </c>
      <c r="P100" s="249">
        <v>1416</v>
      </c>
      <c r="Q100" s="248">
        <v>909</v>
      </c>
      <c r="R100" s="249">
        <f>SUM(N100:Q100)</f>
        <v>34805</v>
      </c>
      <c r="S100" s="250">
        <f>R100/$R$9</f>
        <v>0.0030813553962098046</v>
      </c>
      <c r="T100" s="261">
        <v>18597</v>
      </c>
      <c r="U100" s="248">
        <v>19741</v>
      </c>
      <c r="V100" s="249">
        <v>9</v>
      </c>
      <c r="W100" s="248">
        <v>9</v>
      </c>
      <c r="X100" s="249">
        <f>SUM(T100:W100)</f>
        <v>38356</v>
      </c>
      <c r="Y100" s="252">
        <f>IF(ISERROR(R100/X100-1),"         /0",(R100/X100-1))</f>
        <v>-0.09258003962874128</v>
      </c>
    </row>
    <row r="101" spans="1:25" s="104" customFormat="1" ht="19.5" customHeight="1">
      <c r="A101" s="246" t="s">
        <v>383</v>
      </c>
      <c r="B101" s="247">
        <v>1080</v>
      </c>
      <c r="C101" s="248">
        <v>1234</v>
      </c>
      <c r="D101" s="249">
        <v>0</v>
      </c>
      <c r="E101" s="248">
        <v>0</v>
      </c>
      <c r="F101" s="249">
        <f>SUM(B101:E101)</f>
        <v>2314</v>
      </c>
      <c r="G101" s="250">
        <f>F101/$F$9</f>
        <v>0.0020094271135456575</v>
      </c>
      <c r="H101" s="247">
        <v>911</v>
      </c>
      <c r="I101" s="248">
        <v>967</v>
      </c>
      <c r="J101" s="249"/>
      <c r="K101" s="248"/>
      <c r="L101" s="249">
        <f>SUM(H101:K101)</f>
        <v>1878</v>
      </c>
      <c r="M101" s="251">
        <f>IF(ISERROR(F101/L101-1),"         /0",(F101/L101-1))</f>
        <v>0.23216187433439828</v>
      </c>
      <c r="N101" s="247">
        <v>9916</v>
      </c>
      <c r="O101" s="248">
        <v>10305</v>
      </c>
      <c r="P101" s="249"/>
      <c r="Q101" s="248"/>
      <c r="R101" s="249">
        <f>SUM(N101:Q101)</f>
        <v>20221</v>
      </c>
      <c r="S101" s="250">
        <f>R101/$R$9</f>
        <v>0.001790205070155393</v>
      </c>
      <c r="T101" s="261">
        <v>8547</v>
      </c>
      <c r="U101" s="248">
        <v>8002</v>
      </c>
      <c r="V101" s="249">
        <v>0</v>
      </c>
      <c r="W101" s="248">
        <v>0</v>
      </c>
      <c r="X101" s="249">
        <f>SUM(T101:W101)</f>
        <v>16549</v>
      </c>
      <c r="Y101" s="252">
        <f>IF(ISERROR(R101/X101-1),"         /0",(R101/X101-1))</f>
        <v>0.22188651882288957</v>
      </c>
    </row>
    <row r="102" spans="1:25" s="104" customFormat="1" ht="19.5" customHeight="1" thickBot="1">
      <c r="A102" s="246" t="s">
        <v>278</v>
      </c>
      <c r="B102" s="247">
        <v>16575</v>
      </c>
      <c r="C102" s="248">
        <v>15605</v>
      </c>
      <c r="D102" s="249">
        <v>29</v>
      </c>
      <c r="E102" s="248">
        <v>31</v>
      </c>
      <c r="F102" s="249">
        <f>SUM(B102:E102)</f>
        <v>32240</v>
      </c>
      <c r="G102" s="250">
        <f>F102/$F$9</f>
        <v>0.027996512593220398</v>
      </c>
      <c r="H102" s="247">
        <v>13040</v>
      </c>
      <c r="I102" s="248">
        <v>12209</v>
      </c>
      <c r="J102" s="249">
        <v>291</v>
      </c>
      <c r="K102" s="248">
        <v>50</v>
      </c>
      <c r="L102" s="249">
        <f>SUM(H102:K102)</f>
        <v>25590</v>
      </c>
      <c r="M102" s="251">
        <f>IF(ISERROR(F102/L102-1),"         /0",(F102/L102-1))</f>
        <v>0.25986713559984365</v>
      </c>
      <c r="N102" s="247">
        <v>163304</v>
      </c>
      <c r="O102" s="248">
        <v>144821</v>
      </c>
      <c r="P102" s="249">
        <v>2030</v>
      </c>
      <c r="Q102" s="248">
        <v>2470</v>
      </c>
      <c r="R102" s="249">
        <f>SUM(N102:Q102)</f>
        <v>312625</v>
      </c>
      <c r="S102" s="250">
        <f>R102/$R$9</f>
        <v>0.027677308741275396</v>
      </c>
      <c r="T102" s="261">
        <v>148246</v>
      </c>
      <c r="U102" s="248">
        <v>133328</v>
      </c>
      <c r="V102" s="249">
        <v>1269</v>
      </c>
      <c r="W102" s="248">
        <v>839</v>
      </c>
      <c r="X102" s="249">
        <f>SUM(T102:W102)</f>
        <v>283682</v>
      </c>
      <c r="Y102" s="252">
        <f>IF(ISERROR(R102/X102-1),"         /0",(R102/X102-1))</f>
        <v>0.10202621244915089</v>
      </c>
    </row>
    <row r="103" spans="1:25" s="112" customFormat="1" ht="19.5" customHeight="1">
      <c r="A103" s="119" t="s">
        <v>49</v>
      </c>
      <c r="B103" s="116">
        <f>SUM(B104:B108)</f>
        <v>15762</v>
      </c>
      <c r="C103" s="115">
        <f>SUM(C104:C108)</f>
        <v>15285</v>
      </c>
      <c r="D103" s="114">
        <f>SUM(D104:D108)</f>
        <v>119</v>
      </c>
      <c r="E103" s="115">
        <f>SUM(E104:E108)</f>
        <v>106</v>
      </c>
      <c r="F103" s="114">
        <f>SUM(B103:E103)</f>
        <v>31272</v>
      </c>
      <c r="G103" s="117">
        <f>F103/$F$9</f>
        <v>0.027155922512878048</v>
      </c>
      <c r="H103" s="116">
        <f>SUM(H104:H108)</f>
        <v>10398</v>
      </c>
      <c r="I103" s="115">
        <f>SUM(I104:I108)</f>
        <v>11362</v>
      </c>
      <c r="J103" s="114">
        <f>SUM(J104:J108)</f>
        <v>192</v>
      </c>
      <c r="K103" s="115">
        <f>SUM(K104:K108)</f>
        <v>82</v>
      </c>
      <c r="L103" s="114">
        <f>SUM(H103:K103)</f>
        <v>22034</v>
      </c>
      <c r="M103" s="118">
        <f>IF(ISERROR(F103/L103-1),"         /0",(F103/L103-1))</f>
        <v>0.419261141871653</v>
      </c>
      <c r="N103" s="116">
        <f>SUM(N104:N108)</f>
        <v>143656</v>
      </c>
      <c r="O103" s="115">
        <f>SUM(O104:O108)</f>
        <v>147519</v>
      </c>
      <c r="P103" s="114">
        <f>SUM(P104:P108)</f>
        <v>4872</v>
      </c>
      <c r="Q103" s="115">
        <f>SUM(Q104:Q108)</f>
        <v>5187</v>
      </c>
      <c r="R103" s="114">
        <f>SUM(N103:Q103)</f>
        <v>301234</v>
      </c>
      <c r="S103" s="117">
        <f>R103/$R$9</f>
        <v>0.026668841011977137</v>
      </c>
      <c r="T103" s="116">
        <f>SUM(T104:T108)</f>
        <v>120053</v>
      </c>
      <c r="U103" s="115">
        <f>SUM(U104:U108)</f>
        <v>124725</v>
      </c>
      <c r="V103" s="114">
        <f>SUM(V104:V108)</f>
        <v>2594</v>
      </c>
      <c r="W103" s="115">
        <f>SUM(W104:W108)</f>
        <v>2469</v>
      </c>
      <c r="X103" s="114">
        <f>SUM(T103:W103)</f>
        <v>249841</v>
      </c>
      <c r="Y103" s="113">
        <f>IF(ISERROR(R103/X103-1),"         /0",(R103/X103-1))</f>
        <v>0.2057028269979706</v>
      </c>
    </row>
    <row r="104" spans="1:25" ht="19.5" customHeight="1">
      <c r="A104" s="239" t="s">
        <v>384</v>
      </c>
      <c r="B104" s="240">
        <v>7009</v>
      </c>
      <c r="C104" s="241">
        <v>6772</v>
      </c>
      <c r="D104" s="242">
        <v>1</v>
      </c>
      <c r="E104" s="241">
        <v>0</v>
      </c>
      <c r="F104" s="242">
        <f>SUM(B104:E104)</f>
        <v>13782</v>
      </c>
      <c r="G104" s="243">
        <f>F104/$F$9</f>
        <v>0.011967988106692418</v>
      </c>
      <c r="H104" s="240">
        <v>4697</v>
      </c>
      <c r="I104" s="241">
        <v>4841</v>
      </c>
      <c r="J104" s="242">
        <v>4</v>
      </c>
      <c r="K104" s="241">
        <v>4</v>
      </c>
      <c r="L104" s="242">
        <f>SUM(H104:K104)</f>
        <v>9546</v>
      </c>
      <c r="M104" s="244">
        <f>IF(ISERROR(F104/L104-1),"         /0",(F104/L104-1))</f>
        <v>0.44374607165304836</v>
      </c>
      <c r="N104" s="240">
        <v>60495</v>
      </c>
      <c r="O104" s="241">
        <v>62445</v>
      </c>
      <c r="P104" s="242">
        <v>47</v>
      </c>
      <c r="Q104" s="241">
        <v>140</v>
      </c>
      <c r="R104" s="242">
        <f>SUM(N104:Q104)</f>
        <v>123127</v>
      </c>
      <c r="S104" s="243">
        <f>R104/$R$9</f>
        <v>0.010900676508235155</v>
      </c>
      <c r="T104" s="260">
        <v>46418</v>
      </c>
      <c r="U104" s="241">
        <v>46568</v>
      </c>
      <c r="V104" s="242">
        <v>13</v>
      </c>
      <c r="W104" s="241">
        <v>25</v>
      </c>
      <c r="X104" s="242">
        <f>SUM(T104:W104)</f>
        <v>93024</v>
      </c>
      <c r="Y104" s="245">
        <f>IF(ISERROR(R104/X104-1),"         /0",(R104/X104-1))</f>
        <v>0.3236046611627108</v>
      </c>
    </row>
    <row r="105" spans="1:25" ht="19.5" customHeight="1">
      <c r="A105" s="246" t="s">
        <v>385</v>
      </c>
      <c r="B105" s="247">
        <v>4135</v>
      </c>
      <c r="C105" s="248">
        <v>4168</v>
      </c>
      <c r="D105" s="249">
        <v>0</v>
      </c>
      <c r="E105" s="248">
        <v>0</v>
      </c>
      <c r="F105" s="249">
        <f>SUM(B105:E105)</f>
        <v>8303</v>
      </c>
      <c r="G105" s="250">
        <f>F105/$F$9</f>
        <v>0.007210144046572858</v>
      </c>
      <c r="H105" s="247">
        <v>1478</v>
      </c>
      <c r="I105" s="248">
        <v>1877</v>
      </c>
      <c r="J105" s="249">
        <v>0</v>
      </c>
      <c r="K105" s="248">
        <v>0</v>
      </c>
      <c r="L105" s="249">
        <f>SUM(H105:K105)</f>
        <v>3355</v>
      </c>
      <c r="M105" s="251">
        <f>IF(ISERROR(F105/L105-1),"         /0",(F105/L105-1))</f>
        <v>1.4748137108792845</v>
      </c>
      <c r="N105" s="247">
        <v>24819</v>
      </c>
      <c r="O105" s="248">
        <v>26356</v>
      </c>
      <c r="P105" s="249">
        <v>2863</v>
      </c>
      <c r="Q105" s="248">
        <v>2896</v>
      </c>
      <c r="R105" s="249">
        <f>SUM(N105:Q105)</f>
        <v>56934</v>
      </c>
      <c r="S105" s="250">
        <f>R105/$R$9</f>
        <v>0.00504047947501247</v>
      </c>
      <c r="T105" s="261">
        <v>11957</v>
      </c>
      <c r="U105" s="248">
        <v>14092</v>
      </c>
      <c r="V105" s="249">
        <v>1773</v>
      </c>
      <c r="W105" s="248">
        <v>1752</v>
      </c>
      <c r="X105" s="249">
        <f>SUM(T105:W105)</f>
        <v>29574</v>
      </c>
      <c r="Y105" s="252">
        <f>IF(ISERROR(R105/X105-1),"         /0",(R105/X105-1))</f>
        <v>0.9251369446135118</v>
      </c>
    </row>
    <row r="106" spans="1:25" ht="19.5" customHeight="1">
      <c r="A106" s="246" t="s">
        <v>386</v>
      </c>
      <c r="B106" s="247">
        <v>2607</v>
      </c>
      <c r="C106" s="248">
        <v>2863</v>
      </c>
      <c r="D106" s="249">
        <v>4</v>
      </c>
      <c r="E106" s="248">
        <v>0</v>
      </c>
      <c r="F106" s="249">
        <f>SUM(B106:E106)</f>
        <v>5474</v>
      </c>
      <c r="G106" s="250">
        <f>F106/$F$9</f>
        <v>0.004753502169208699</v>
      </c>
      <c r="H106" s="247">
        <v>2535</v>
      </c>
      <c r="I106" s="248">
        <v>2971</v>
      </c>
      <c r="J106" s="249">
        <v>3</v>
      </c>
      <c r="K106" s="248">
        <v>4</v>
      </c>
      <c r="L106" s="249">
        <f>SUM(H106:K106)</f>
        <v>5513</v>
      </c>
      <c r="M106" s="251">
        <f>IF(ISERROR(F106/L106-1),"         /0",(F106/L106-1))</f>
        <v>-0.007074188282241933</v>
      </c>
      <c r="N106" s="247">
        <v>30556</v>
      </c>
      <c r="O106" s="248">
        <v>34064</v>
      </c>
      <c r="P106" s="249">
        <v>83</v>
      </c>
      <c r="Q106" s="248">
        <v>170</v>
      </c>
      <c r="R106" s="249">
        <f>SUM(N106:Q106)</f>
        <v>64873</v>
      </c>
      <c r="S106" s="250">
        <f>R106/$R$9</f>
        <v>0.0057433348259824345</v>
      </c>
      <c r="T106" s="261">
        <v>28577</v>
      </c>
      <c r="U106" s="248">
        <v>30850</v>
      </c>
      <c r="V106" s="249">
        <v>155</v>
      </c>
      <c r="W106" s="248">
        <v>66</v>
      </c>
      <c r="X106" s="249">
        <f>SUM(T106:W106)</f>
        <v>59648</v>
      </c>
      <c r="Y106" s="252">
        <f>IF(ISERROR(R106/X106-1),"         /0",(R106/X106-1))</f>
        <v>0.08759723712446355</v>
      </c>
    </row>
    <row r="107" spans="1:25" ht="19.5" customHeight="1">
      <c r="A107" s="246" t="s">
        <v>387</v>
      </c>
      <c r="B107" s="247">
        <v>350</v>
      </c>
      <c r="C107" s="248">
        <v>253</v>
      </c>
      <c r="D107" s="249">
        <v>0</v>
      </c>
      <c r="E107" s="248">
        <v>10</v>
      </c>
      <c r="F107" s="249">
        <f>SUM(B107:E107)</f>
        <v>613</v>
      </c>
      <c r="G107" s="250">
        <f>F107/$F$9</f>
        <v>0.0005323158256713431</v>
      </c>
      <c r="H107" s="247">
        <v>120</v>
      </c>
      <c r="I107" s="248">
        <v>133</v>
      </c>
      <c r="J107" s="249">
        <v>5</v>
      </c>
      <c r="K107" s="248">
        <v>0</v>
      </c>
      <c r="L107" s="249">
        <f>SUM(H107:K107)</f>
        <v>258</v>
      </c>
      <c r="M107" s="251">
        <f>IF(ISERROR(F107/L107-1),"         /0",(F107/L107-1))</f>
        <v>1.3759689922480618</v>
      </c>
      <c r="N107" s="247">
        <v>3934</v>
      </c>
      <c r="O107" s="248">
        <v>3688</v>
      </c>
      <c r="P107" s="249">
        <v>8</v>
      </c>
      <c r="Q107" s="248">
        <v>20</v>
      </c>
      <c r="R107" s="249">
        <f>SUM(N107:Q107)</f>
        <v>7650</v>
      </c>
      <c r="S107" s="250">
        <f>R107/$R$9</f>
        <v>0.0006772696101423647</v>
      </c>
      <c r="T107" s="261">
        <v>2917</v>
      </c>
      <c r="U107" s="248">
        <v>3204</v>
      </c>
      <c r="V107" s="249">
        <v>151</v>
      </c>
      <c r="W107" s="248">
        <v>118</v>
      </c>
      <c r="X107" s="249">
        <f>SUM(T107:W107)</f>
        <v>6390</v>
      </c>
      <c r="Y107" s="252">
        <f>IF(ISERROR(R107/X107-1),"         /0",(R107/X107-1))</f>
        <v>0.19718309859154926</v>
      </c>
    </row>
    <row r="108" spans="1:25" ht="19.5" customHeight="1" thickBot="1">
      <c r="A108" s="246" t="s">
        <v>278</v>
      </c>
      <c r="B108" s="247">
        <v>1661</v>
      </c>
      <c r="C108" s="248">
        <v>1229</v>
      </c>
      <c r="D108" s="249">
        <v>114</v>
      </c>
      <c r="E108" s="248">
        <v>96</v>
      </c>
      <c r="F108" s="249">
        <f>SUM(B108:E108)</f>
        <v>3100</v>
      </c>
      <c r="G108" s="250">
        <f>F108/$F$9</f>
        <v>0.0026919723647327305</v>
      </c>
      <c r="H108" s="247">
        <v>1568</v>
      </c>
      <c r="I108" s="248">
        <v>1540</v>
      </c>
      <c r="J108" s="249">
        <v>180</v>
      </c>
      <c r="K108" s="248">
        <v>74</v>
      </c>
      <c r="L108" s="249">
        <f>SUM(H108:K108)</f>
        <v>3362</v>
      </c>
      <c r="M108" s="251">
        <f>IF(ISERROR(F108/L108-1),"         /0",(F108/L108-1))</f>
        <v>-0.07792980368828073</v>
      </c>
      <c r="N108" s="247">
        <v>23852</v>
      </c>
      <c r="O108" s="248">
        <v>20966</v>
      </c>
      <c r="P108" s="249">
        <v>1871</v>
      </c>
      <c r="Q108" s="248">
        <v>1961</v>
      </c>
      <c r="R108" s="249">
        <f>SUM(N108:Q108)</f>
        <v>48650</v>
      </c>
      <c r="S108" s="250">
        <f>R108/$R$9</f>
        <v>0.004307080592604711</v>
      </c>
      <c r="T108" s="261">
        <v>30184</v>
      </c>
      <c r="U108" s="248">
        <v>30011</v>
      </c>
      <c r="V108" s="249">
        <v>502</v>
      </c>
      <c r="W108" s="248">
        <v>508</v>
      </c>
      <c r="X108" s="249">
        <f>SUM(T108:W108)</f>
        <v>61205</v>
      </c>
      <c r="Y108" s="252">
        <f>IF(ISERROR(R108/X108-1),"         /0",(R108/X108-1))</f>
        <v>-0.20513029981210684</v>
      </c>
    </row>
    <row r="109" spans="1:25" s="104" customFormat="1" ht="19.5" customHeight="1" thickBot="1">
      <c r="A109" s="111" t="s">
        <v>48</v>
      </c>
      <c r="B109" s="108">
        <v>3804</v>
      </c>
      <c r="C109" s="107">
        <v>4243</v>
      </c>
      <c r="D109" s="106">
        <v>0</v>
      </c>
      <c r="E109" s="107">
        <v>0</v>
      </c>
      <c r="F109" s="106">
        <f>SUM(B109:E109)</f>
        <v>8047</v>
      </c>
      <c r="G109" s="109">
        <f>F109/$F$9</f>
        <v>0.006987839231936866</v>
      </c>
      <c r="H109" s="108">
        <v>3155</v>
      </c>
      <c r="I109" s="107">
        <v>3197</v>
      </c>
      <c r="J109" s="106"/>
      <c r="K109" s="107"/>
      <c r="L109" s="106">
        <f>SUM(H109:K109)</f>
        <v>6352</v>
      </c>
      <c r="M109" s="110">
        <f>IF(ISERROR(F109/L109-1),"         /0",(F109/L109-1))</f>
        <v>0.266845088161209</v>
      </c>
      <c r="N109" s="108">
        <v>31322</v>
      </c>
      <c r="O109" s="107">
        <v>31840</v>
      </c>
      <c r="P109" s="106">
        <v>95</v>
      </c>
      <c r="Q109" s="107">
        <v>76</v>
      </c>
      <c r="R109" s="106">
        <f>SUM(N109:Q109)</f>
        <v>63333</v>
      </c>
      <c r="S109" s="109">
        <f>R109/$R$9</f>
        <v>0.0056069955842021416</v>
      </c>
      <c r="T109" s="108">
        <v>26562</v>
      </c>
      <c r="U109" s="107">
        <v>26728</v>
      </c>
      <c r="V109" s="106">
        <v>2</v>
      </c>
      <c r="W109" s="107">
        <v>6</v>
      </c>
      <c r="X109" s="106">
        <f>SUM(T109:W109)</f>
        <v>53298</v>
      </c>
      <c r="Y109" s="105">
        <f>IF(ISERROR(R109/X109-1),"         /0",(R109/X109-1))</f>
        <v>0.18828098615332656</v>
      </c>
    </row>
    <row r="110" ht="15" thickTop="1">
      <c r="A110" s="63"/>
    </row>
    <row r="111" ht="14.25">
      <c r="A111" s="63" t="s">
        <v>47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10:Y65536 M110:M65536 Y3 M3 M5:M8 Y5:Y8">
    <cfRule type="cellIs" priority="1" dxfId="101" operator="lessThan" stopIfTrue="1">
      <formula>0</formula>
    </cfRule>
  </conditionalFormatting>
  <conditionalFormatting sqref="Y9:Y109 M9:M109">
    <cfRule type="cellIs" priority="2" dxfId="101" operator="lessThan" stopIfTrue="1">
      <formula>0</formula>
    </cfRule>
    <cfRule type="cellIs" priority="3" dxfId="103" operator="greaterThanOrEqual" stopIfTrue="1">
      <formula>0</formula>
    </cfRule>
  </conditionalFormatting>
  <hyperlinks>
    <hyperlink ref="X1" location="INDICE!A1" display="I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5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5.28125" style="80" customWidth="1"/>
    <col min="2" max="2" width="9.421875" style="80" bestFit="1" customWidth="1"/>
    <col min="3" max="3" width="10.7109375" style="80" customWidth="1"/>
    <col min="4" max="4" width="9.28125" style="80" customWidth="1"/>
    <col min="5" max="5" width="10.8515625" style="80" customWidth="1"/>
    <col min="6" max="6" width="11.140625" style="80" customWidth="1"/>
    <col min="7" max="7" width="10.00390625" style="80" bestFit="1" customWidth="1"/>
    <col min="8" max="8" width="10.421875" style="80" customWidth="1"/>
    <col min="9" max="9" width="10.8515625" style="80" customWidth="1"/>
    <col min="10" max="10" width="8.57421875" style="80" customWidth="1"/>
    <col min="11" max="11" width="10.7109375" style="80" customWidth="1"/>
    <col min="12" max="12" width="11.00390625" style="80" customWidth="1"/>
    <col min="13" max="13" width="10.57421875" style="80" bestFit="1" customWidth="1"/>
    <col min="14" max="14" width="12.421875" style="80" customWidth="1"/>
    <col min="15" max="15" width="11.140625" style="80" bestFit="1" customWidth="1"/>
    <col min="16" max="16" width="10.00390625" style="80" customWidth="1"/>
    <col min="17" max="17" width="10.8515625" style="80" customWidth="1"/>
    <col min="18" max="18" width="12.421875" style="80" customWidth="1"/>
    <col min="19" max="19" width="11.28125" style="80" bestFit="1" customWidth="1"/>
    <col min="20" max="21" width="12.421875" style="80" customWidth="1"/>
    <col min="22" max="22" width="10.8515625" style="80" customWidth="1"/>
    <col min="23" max="23" width="11.00390625" style="80" customWidth="1"/>
    <col min="24" max="24" width="12.7109375" style="80" bestFit="1" customWidth="1"/>
    <col min="25" max="25" width="9.8515625" style="80" bestFit="1" customWidth="1"/>
    <col min="26" max="16384" width="8.00390625" style="80" customWidth="1"/>
  </cols>
  <sheetData>
    <row r="1" spans="24:25" ht="16.5">
      <c r="X1" s="554" t="s">
        <v>26</v>
      </c>
      <c r="Y1" s="554"/>
    </row>
    <row r="2" ht="5.25" customHeight="1" thickBot="1"/>
    <row r="3" spans="1:25" ht="24.75" customHeight="1" thickTop="1">
      <c r="A3" s="643" t="s">
        <v>58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57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124" customFormat="1" ht="17.25" customHeight="1" thickBot="1" thickTop="1">
      <c r="A5" s="589" t="s">
        <v>56</v>
      </c>
      <c r="B5" s="636" t="s">
        <v>33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32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98" customFormat="1" ht="26.25" customHeight="1">
      <c r="A6" s="590"/>
      <c r="B6" s="655" t="s">
        <v>155</v>
      </c>
      <c r="C6" s="656"/>
      <c r="D6" s="656"/>
      <c r="E6" s="656"/>
      <c r="F6" s="656"/>
      <c r="G6" s="633" t="s">
        <v>31</v>
      </c>
      <c r="H6" s="655" t="s">
        <v>156</v>
      </c>
      <c r="I6" s="656"/>
      <c r="J6" s="656"/>
      <c r="K6" s="656"/>
      <c r="L6" s="656"/>
      <c r="M6" s="630" t="s">
        <v>30</v>
      </c>
      <c r="N6" s="655" t="s">
        <v>157</v>
      </c>
      <c r="O6" s="656"/>
      <c r="P6" s="656"/>
      <c r="Q6" s="656"/>
      <c r="R6" s="656"/>
      <c r="S6" s="633" t="s">
        <v>31</v>
      </c>
      <c r="T6" s="655" t="s">
        <v>158</v>
      </c>
      <c r="U6" s="656"/>
      <c r="V6" s="656"/>
      <c r="W6" s="656"/>
      <c r="X6" s="656"/>
      <c r="Y6" s="646" t="s">
        <v>30</v>
      </c>
    </row>
    <row r="7" spans="1:25" s="93" customFormat="1" ht="26.25" customHeight="1">
      <c r="A7" s="591"/>
      <c r="B7" s="651" t="s">
        <v>20</v>
      </c>
      <c r="C7" s="650"/>
      <c r="D7" s="649" t="s">
        <v>19</v>
      </c>
      <c r="E7" s="650"/>
      <c r="F7" s="641" t="s">
        <v>15</v>
      </c>
      <c r="G7" s="634"/>
      <c r="H7" s="651" t="s">
        <v>20</v>
      </c>
      <c r="I7" s="650"/>
      <c r="J7" s="649" t="s">
        <v>19</v>
      </c>
      <c r="K7" s="650"/>
      <c r="L7" s="641" t="s">
        <v>15</v>
      </c>
      <c r="M7" s="631"/>
      <c r="N7" s="651" t="s">
        <v>20</v>
      </c>
      <c r="O7" s="650"/>
      <c r="P7" s="649" t="s">
        <v>19</v>
      </c>
      <c r="Q7" s="650"/>
      <c r="R7" s="641" t="s">
        <v>15</v>
      </c>
      <c r="S7" s="634"/>
      <c r="T7" s="651" t="s">
        <v>20</v>
      </c>
      <c r="U7" s="650"/>
      <c r="V7" s="649" t="s">
        <v>19</v>
      </c>
      <c r="W7" s="650"/>
      <c r="X7" s="641" t="s">
        <v>15</v>
      </c>
      <c r="Y7" s="647"/>
    </row>
    <row r="8" spans="1:25" s="120" customFormat="1" ht="27" thickBot="1">
      <c r="A8" s="592"/>
      <c r="B8" s="123" t="s">
        <v>17</v>
      </c>
      <c r="C8" s="121" t="s">
        <v>16</v>
      </c>
      <c r="D8" s="122" t="s">
        <v>17</v>
      </c>
      <c r="E8" s="121" t="s">
        <v>16</v>
      </c>
      <c r="F8" s="642"/>
      <c r="G8" s="635"/>
      <c r="H8" s="123" t="s">
        <v>17</v>
      </c>
      <c r="I8" s="121" t="s">
        <v>16</v>
      </c>
      <c r="J8" s="122" t="s">
        <v>17</v>
      </c>
      <c r="K8" s="121" t="s">
        <v>16</v>
      </c>
      <c r="L8" s="642"/>
      <c r="M8" s="632"/>
      <c r="N8" s="123" t="s">
        <v>17</v>
      </c>
      <c r="O8" s="121" t="s">
        <v>16</v>
      </c>
      <c r="P8" s="122" t="s">
        <v>17</v>
      </c>
      <c r="Q8" s="121" t="s">
        <v>16</v>
      </c>
      <c r="R8" s="642"/>
      <c r="S8" s="635"/>
      <c r="T8" s="123" t="s">
        <v>17</v>
      </c>
      <c r="U8" s="121" t="s">
        <v>16</v>
      </c>
      <c r="V8" s="122" t="s">
        <v>17</v>
      </c>
      <c r="W8" s="121" t="s">
        <v>16</v>
      </c>
      <c r="X8" s="642"/>
      <c r="Y8" s="648"/>
    </row>
    <row r="9" spans="1:25" s="501" customFormat="1" ht="18" customHeight="1" thickBot="1" thickTop="1">
      <c r="A9" s="701" t="s">
        <v>22</v>
      </c>
      <c r="B9" s="702">
        <f>B10+B14+B25+B39+B49+B53</f>
        <v>567250</v>
      </c>
      <c r="C9" s="703">
        <f>C10+C14+C25+C39+C49+C53</f>
        <v>576961</v>
      </c>
      <c r="D9" s="704">
        <f>D10+D14+D25+D39+D49+D53</f>
        <v>3471</v>
      </c>
      <c r="E9" s="705">
        <f>E10+E14+E25+E39+E49+E53</f>
        <v>3890</v>
      </c>
      <c r="F9" s="706">
        <f aca="true" t="shared" si="0" ref="F9:F53">SUM(B9:E9)</f>
        <v>1151572</v>
      </c>
      <c r="G9" s="707">
        <f aca="true" t="shared" si="1" ref="G9:G53">F9/$F$9</f>
        <v>1</v>
      </c>
      <c r="H9" s="702">
        <f>H10+H14+H25+H39+H49+H53</f>
        <v>497508</v>
      </c>
      <c r="I9" s="703">
        <f>I10+I14+I25+I39+I49+I53</f>
        <v>514641</v>
      </c>
      <c r="J9" s="704">
        <f>J10+J14+J25+J39+J49+J53</f>
        <v>3886</v>
      </c>
      <c r="K9" s="705">
        <f>K10+K14+K25+K39+K49+K53</f>
        <v>1901</v>
      </c>
      <c r="L9" s="706">
        <f aca="true" t="shared" si="2" ref="L9:L53">SUM(H9:K9)</f>
        <v>1017936</v>
      </c>
      <c r="M9" s="708">
        <f aca="true" t="shared" si="3" ref="M9:M53">IF(ISERROR(F9/L9-1),"         /0",(F9/L9-1))</f>
        <v>0.1312813379230129</v>
      </c>
      <c r="N9" s="702">
        <f>N10+N14+N25+N39+N49+N53</f>
        <v>5633582</v>
      </c>
      <c r="O9" s="703">
        <f>O10+O14+O25+O39+O49+O53</f>
        <v>5537649</v>
      </c>
      <c r="P9" s="704">
        <f>P10+P14+P25+P39+P49+P53</f>
        <v>59978</v>
      </c>
      <c r="Q9" s="705">
        <f>Q10+Q14+Q25+Q39+Q49+Q53</f>
        <v>64145</v>
      </c>
      <c r="R9" s="706">
        <f aca="true" t="shared" si="4" ref="R9:R53">SUM(N9:Q9)</f>
        <v>11295354</v>
      </c>
      <c r="S9" s="707">
        <f aca="true" t="shared" si="5" ref="S9:S53">R9/$R$9</f>
        <v>1</v>
      </c>
      <c r="T9" s="702">
        <f>T10+T14+T25+T39+T49+T53</f>
        <v>5057140</v>
      </c>
      <c r="U9" s="703">
        <f>U10+U14+U25+U39+U49+U53</f>
        <v>4996812</v>
      </c>
      <c r="V9" s="704">
        <f>V10+V14+V25+V39+V49+V53</f>
        <v>16042</v>
      </c>
      <c r="W9" s="705">
        <f>W10+W14+W25+W39+W49+W53</f>
        <v>15086</v>
      </c>
      <c r="X9" s="706">
        <f aca="true" t="shared" si="6" ref="X9:X53">SUM(T9:W9)</f>
        <v>10085080</v>
      </c>
      <c r="Y9" s="709">
        <f>IF(ISERROR(R9/X9-1),"         /0",(R9/X9-1))</f>
        <v>0.12000638567071364</v>
      </c>
    </row>
    <row r="10" spans="1:25" s="134" customFormat="1" ht="19.5" customHeight="1">
      <c r="A10" s="143" t="s">
        <v>53</v>
      </c>
      <c r="B10" s="140">
        <f>SUM(B11:B13)</f>
        <v>149105</v>
      </c>
      <c r="C10" s="139">
        <f>SUM(C11:C13)</f>
        <v>156604</v>
      </c>
      <c r="D10" s="138">
        <f>SUM(D11:D13)</f>
        <v>114</v>
      </c>
      <c r="E10" s="137">
        <f>SUM(E11:E13)</f>
        <v>693</v>
      </c>
      <c r="F10" s="136">
        <f t="shared" si="0"/>
        <v>306516</v>
      </c>
      <c r="G10" s="141">
        <f t="shared" si="1"/>
        <v>0.2661718068865863</v>
      </c>
      <c r="H10" s="140">
        <f>SUM(H11:H13)</f>
        <v>121944</v>
      </c>
      <c r="I10" s="139">
        <f>SUM(I11:I13)</f>
        <v>129206</v>
      </c>
      <c r="J10" s="138">
        <f>SUM(J11:J13)</f>
        <v>474</v>
      </c>
      <c r="K10" s="137">
        <f>SUM(K11:K13)</f>
        <v>33</v>
      </c>
      <c r="L10" s="136">
        <f t="shared" si="2"/>
        <v>251657</v>
      </c>
      <c r="M10" s="142">
        <f t="shared" si="3"/>
        <v>0.21799115462713137</v>
      </c>
      <c r="N10" s="140">
        <f>SUM(N11:N13)</f>
        <v>1570569</v>
      </c>
      <c r="O10" s="139">
        <f>SUM(O11:O13)</f>
        <v>1560369</v>
      </c>
      <c r="P10" s="138">
        <f>SUM(P11:P13)</f>
        <v>4060</v>
      </c>
      <c r="Q10" s="137">
        <f>SUM(Q11:Q13)</f>
        <v>7180</v>
      </c>
      <c r="R10" s="136">
        <f t="shared" si="4"/>
        <v>3142178</v>
      </c>
      <c r="S10" s="141">
        <f t="shared" si="5"/>
        <v>0.27818322471345297</v>
      </c>
      <c r="T10" s="140">
        <f>SUM(T11:T13)</f>
        <v>1400007</v>
      </c>
      <c r="U10" s="139">
        <f>SUM(U11:U13)</f>
        <v>1398612</v>
      </c>
      <c r="V10" s="138">
        <f>SUM(V11:V13)</f>
        <v>2223</v>
      </c>
      <c r="W10" s="137">
        <f>SUM(W11:W13)</f>
        <v>3215</v>
      </c>
      <c r="X10" s="136">
        <f t="shared" si="6"/>
        <v>2804057</v>
      </c>
      <c r="Y10" s="189">
        <f aca="true" t="shared" si="7" ref="Y10:Y53">IF(ISERROR(R10/X10-1),"         /0",IF(R10/X10&gt;5,"  *  ",(R10/X10-1)))</f>
        <v>0.12058278415880985</v>
      </c>
    </row>
    <row r="11" spans="1:25" ht="19.5" customHeight="1">
      <c r="A11" s="239" t="s">
        <v>388</v>
      </c>
      <c r="B11" s="240">
        <v>140427</v>
      </c>
      <c r="C11" s="241">
        <v>149105</v>
      </c>
      <c r="D11" s="242">
        <v>114</v>
      </c>
      <c r="E11" s="263">
        <v>611</v>
      </c>
      <c r="F11" s="264">
        <f t="shared" si="0"/>
        <v>290257</v>
      </c>
      <c r="G11" s="243">
        <f t="shared" si="1"/>
        <v>0.25205284602265426</v>
      </c>
      <c r="H11" s="240">
        <v>116536</v>
      </c>
      <c r="I11" s="241">
        <v>122457</v>
      </c>
      <c r="J11" s="242">
        <v>474</v>
      </c>
      <c r="K11" s="263">
        <v>33</v>
      </c>
      <c r="L11" s="264">
        <f t="shared" si="2"/>
        <v>239500</v>
      </c>
      <c r="M11" s="265">
        <f t="shared" si="3"/>
        <v>0.21192901878914405</v>
      </c>
      <c r="N11" s="240">
        <v>1469080</v>
      </c>
      <c r="O11" s="241">
        <v>1468870</v>
      </c>
      <c r="P11" s="242">
        <v>4005</v>
      </c>
      <c r="Q11" s="263">
        <v>7037</v>
      </c>
      <c r="R11" s="264">
        <f t="shared" si="4"/>
        <v>2948992</v>
      </c>
      <c r="S11" s="243">
        <f t="shared" si="5"/>
        <v>0.2610800865559415</v>
      </c>
      <c r="T11" s="260">
        <v>1313134</v>
      </c>
      <c r="U11" s="241">
        <v>1317316</v>
      </c>
      <c r="V11" s="242">
        <v>2207</v>
      </c>
      <c r="W11" s="263">
        <v>3135</v>
      </c>
      <c r="X11" s="264">
        <f t="shared" si="6"/>
        <v>2635792</v>
      </c>
      <c r="Y11" s="245">
        <f t="shared" si="7"/>
        <v>0.11882576470373984</v>
      </c>
    </row>
    <row r="12" spans="1:25" ht="19.5" customHeight="1">
      <c r="A12" s="246" t="s">
        <v>389</v>
      </c>
      <c r="B12" s="247">
        <v>6653</v>
      </c>
      <c r="C12" s="248">
        <v>5642</v>
      </c>
      <c r="D12" s="249">
        <v>0</v>
      </c>
      <c r="E12" s="266">
        <v>0</v>
      </c>
      <c r="F12" s="267">
        <f t="shared" si="0"/>
        <v>12295</v>
      </c>
      <c r="G12" s="250">
        <f t="shared" si="1"/>
        <v>0.010676709749802879</v>
      </c>
      <c r="H12" s="247">
        <v>5237</v>
      </c>
      <c r="I12" s="248">
        <v>6259</v>
      </c>
      <c r="J12" s="249">
        <v>0</v>
      </c>
      <c r="K12" s="266">
        <v>0</v>
      </c>
      <c r="L12" s="267">
        <f t="shared" si="2"/>
        <v>11496</v>
      </c>
      <c r="M12" s="268">
        <f t="shared" si="3"/>
        <v>0.0695024356297842</v>
      </c>
      <c r="N12" s="247">
        <v>76533</v>
      </c>
      <c r="O12" s="248">
        <v>65685</v>
      </c>
      <c r="P12" s="249">
        <v>2</v>
      </c>
      <c r="Q12" s="266">
        <v>54</v>
      </c>
      <c r="R12" s="267">
        <f t="shared" si="4"/>
        <v>142274</v>
      </c>
      <c r="S12" s="250">
        <f t="shared" si="5"/>
        <v>0.012595798237045071</v>
      </c>
      <c r="T12" s="261">
        <v>66866</v>
      </c>
      <c r="U12" s="248">
        <v>60465</v>
      </c>
      <c r="V12" s="249">
        <v>1</v>
      </c>
      <c r="W12" s="266">
        <v>0</v>
      </c>
      <c r="X12" s="267">
        <f t="shared" si="6"/>
        <v>127332</v>
      </c>
      <c r="Y12" s="252">
        <f t="shared" si="7"/>
        <v>0.1173467785002984</v>
      </c>
    </row>
    <row r="13" spans="1:25" ht="19.5" customHeight="1" thickBot="1">
      <c r="A13" s="253" t="s">
        <v>390</v>
      </c>
      <c r="B13" s="254">
        <v>2025</v>
      </c>
      <c r="C13" s="255">
        <v>1857</v>
      </c>
      <c r="D13" s="256">
        <v>0</v>
      </c>
      <c r="E13" s="269">
        <v>82</v>
      </c>
      <c r="F13" s="270">
        <f t="shared" si="0"/>
        <v>3964</v>
      </c>
      <c r="G13" s="257">
        <f t="shared" si="1"/>
        <v>0.0034422511141292077</v>
      </c>
      <c r="H13" s="254">
        <v>171</v>
      </c>
      <c r="I13" s="255">
        <v>490</v>
      </c>
      <c r="J13" s="256"/>
      <c r="K13" s="269">
        <v>0</v>
      </c>
      <c r="L13" s="270">
        <f t="shared" si="2"/>
        <v>661</v>
      </c>
      <c r="M13" s="271">
        <f t="shared" si="3"/>
        <v>4.9969742813918305</v>
      </c>
      <c r="N13" s="254">
        <v>24956</v>
      </c>
      <c r="O13" s="255">
        <v>25814</v>
      </c>
      <c r="P13" s="256">
        <v>53</v>
      </c>
      <c r="Q13" s="269">
        <v>89</v>
      </c>
      <c r="R13" s="270">
        <f t="shared" si="4"/>
        <v>50912</v>
      </c>
      <c r="S13" s="257">
        <f t="shared" si="5"/>
        <v>0.004507339920466415</v>
      </c>
      <c r="T13" s="262">
        <v>20007</v>
      </c>
      <c r="U13" s="255">
        <v>20831</v>
      </c>
      <c r="V13" s="256">
        <v>15</v>
      </c>
      <c r="W13" s="269">
        <v>80</v>
      </c>
      <c r="X13" s="270">
        <f t="shared" si="6"/>
        <v>40933</v>
      </c>
      <c r="Y13" s="259">
        <f t="shared" si="7"/>
        <v>0.24378863020057162</v>
      </c>
    </row>
    <row r="14" spans="1:25" s="134" customFormat="1" ht="19.5" customHeight="1">
      <c r="A14" s="143" t="s">
        <v>52</v>
      </c>
      <c r="B14" s="140">
        <f>SUM(B15:B24)</f>
        <v>151207</v>
      </c>
      <c r="C14" s="139">
        <f>SUM(C15:C24)</f>
        <v>145296</v>
      </c>
      <c r="D14" s="138">
        <f>SUM(D15:D24)</f>
        <v>2426</v>
      </c>
      <c r="E14" s="137">
        <f>SUM(E15:E24)</f>
        <v>2259</v>
      </c>
      <c r="F14" s="136">
        <f t="shared" si="0"/>
        <v>301188</v>
      </c>
      <c r="G14" s="141">
        <f t="shared" si="1"/>
        <v>0.26154508793197473</v>
      </c>
      <c r="H14" s="140">
        <f>SUM(H15:H24)</f>
        <v>139104</v>
      </c>
      <c r="I14" s="139">
        <f>SUM(I15:I24)</f>
        <v>133011</v>
      </c>
      <c r="J14" s="138">
        <f>SUM(J15:J24)</f>
        <v>2177</v>
      </c>
      <c r="K14" s="137">
        <f>SUM(K15:K24)</f>
        <v>1609</v>
      </c>
      <c r="L14" s="136">
        <f t="shared" si="2"/>
        <v>275901</v>
      </c>
      <c r="M14" s="142">
        <f t="shared" si="3"/>
        <v>0.09165244054932753</v>
      </c>
      <c r="N14" s="140">
        <f>SUM(N15:N24)</f>
        <v>1449530</v>
      </c>
      <c r="O14" s="139">
        <f>SUM(O15:O24)</f>
        <v>1426989</v>
      </c>
      <c r="P14" s="138">
        <f>SUM(P15:P24)</f>
        <v>36942</v>
      </c>
      <c r="Q14" s="137">
        <f>SUM(Q15:Q24)</f>
        <v>37782</v>
      </c>
      <c r="R14" s="136">
        <f t="shared" si="4"/>
        <v>2951243</v>
      </c>
      <c r="S14" s="141">
        <f t="shared" si="5"/>
        <v>0.2612793720320762</v>
      </c>
      <c r="T14" s="140">
        <f>SUM(T15:T24)</f>
        <v>1299345</v>
      </c>
      <c r="U14" s="139">
        <f>SUM(U15:U24)</f>
        <v>1288755</v>
      </c>
      <c r="V14" s="138">
        <f>SUM(V15:V24)</f>
        <v>6309</v>
      </c>
      <c r="W14" s="137">
        <f>SUM(W15:W24)</f>
        <v>5636</v>
      </c>
      <c r="X14" s="136">
        <f t="shared" si="6"/>
        <v>2600045</v>
      </c>
      <c r="Y14" s="135">
        <f t="shared" si="7"/>
        <v>0.13507381603010726</v>
      </c>
    </row>
    <row r="15" spans="1:25" ht="19.5" customHeight="1">
      <c r="A15" s="239" t="s">
        <v>391</v>
      </c>
      <c r="B15" s="240">
        <v>44937</v>
      </c>
      <c r="C15" s="241">
        <v>39486</v>
      </c>
      <c r="D15" s="242">
        <v>2</v>
      </c>
      <c r="E15" s="263">
        <v>1</v>
      </c>
      <c r="F15" s="264">
        <f t="shared" si="0"/>
        <v>84426</v>
      </c>
      <c r="G15" s="243">
        <f t="shared" si="1"/>
        <v>0.07331369640804049</v>
      </c>
      <c r="H15" s="240">
        <v>34702</v>
      </c>
      <c r="I15" s="241">
        <v>29125</v>
      </c>
      <c r="J15" s="242">
        <v>196</v>
      </c>
      <c r="K15" s="263">
        <v>76</v>
      </c>
      <c r="L15" s="264">
        <f t="shared" si="2"/>
        <v>64099</v>
      </c>
      <c r="M15" s="265">
        <f t="shared" si="3"/>
        <v>0.31711883180704836</v>
      </c>
      <c r="N15" s="240">
        <v>387285</v>
      </c>
      <c r="O15" s="241">
        <v>347786</v>
      </c>
      <c r="P15" s="242">
        <v>659</v>
      </c>
      <c r="Q15" s="263">
        <v>578</v>
      </c>
      <c r="R15" s="264">
        <f t="shared" si="4"/>
        <v>736308</v>
      </c>
      <c r="S15" s="243">
        <f t="shared" si="5"/>
        <v>0.06518680158231428</v>
      </c>
      <c r="T15" s="260">
        <v>337045</v>
      </c>
      <c r="U15" s="241">
        <v>300824</v>
      </c>
      <c r="V15" s="242">
        <v>642</v>
      </c>
      <c r="W15" s="263">
        <v>221</v>
      </c>
      <c r="X15" s="264">
        <f t="shared" si="6"/>
        <v>638732</v>
      </c>
      <c r="Y15" s="245">
        <f t="shared" si="7"/>
        <v>0.15276516598510792</v>
      </c>
    </row>
    <row r="16" spans="1:25" ht="19.5" customHeight="1">
      <c r="A16" s="246" t="s">
        <v>392</v>
      </c>
      <c r="B16" s="247">
        <v>33519</v>
      </c>
      <c r="C16" s="248">
        <v>32873</v>
      </c>
      <c r="D16" s="249">
        <v>354</v>
      </c>
      <c r="E16" s="266">
        <v>411</v>
      </c>
      <c r="F16" s="267">
        <f t="shared" si="0"/>
        <v>67157</v>
      </c>
      <c r="G16" s="250">
        <f t="shared" si="1"/>
        <v>0.05831767358011483</v>
      </c>
      <c r="H16" s="247">
        <v>26509</v>
      </c>
      <c r="I16" s="248">
        <v>26290</v>
      </c>
      <c r="J16" s="249">
        <v>38</v>
      </c>
      <c r="K16" s="266">
        <v>58</v>
      </c>
      <c r="L16" s="267">
        <f t="shared" si="2"/>
        <v>52895</v>
      </c>
      <c r="M16" s="268">
        <f t="shared" si="3"/>
        <v>0.269628509310899</v>
      </c>
      <c r="N16" s="247">
        <v>317034</v>
      </c>
      <c r="O16" s="248">
        <v>319892</v>
      </c>
      <c r="P16" s="249">
        <v>10622</v>
      </c>
      <c r="Q16" s="266">
        <v>11947</v>
      </c>
      <c r="R16" s="267">
        <f t="shared" si="4"/>
        <v>659495</v>
      </c>
      <c r="S16" s="250">
        <f t="shared" si="5"/>
        <v>0.05838639497265867</v>
      </c>
      <c r="T16" s="261">
        <v>290516</v>
      </c>
      <c r="U16" s="248">
        <v>294605</v>
      </c>
      <c r="V16" s="249">
        <v>1466</v>
      </c>
      <c r="W16" s="266">
        <v>1584</v>
      </c>
      <c r="X16" s="267">
        <f t="shared" si="6"/>
        <v>588171</v>
      </c>
      <c r="Y16" s="252">
        <f t="shared" si="7"/>
        <v>0.12126405416111985</v>
      </c>
    </row>
    <row r="17" spans="1:25" ht="19.5" customHeight="1">
      <c r="A17" s="246" t="s">
        <v>393</v>
      </c>
      <c r="B17" s="247">
        <v>24687</v>
      </c>
      <c r="C17" s="248">
        <v>25137</v>
      </c>
      <c r="D17" s="249">
        <v>2</v>
      </c>
      <c r="E17" s="266">
        <v>0</v>
      </c>
      <c r="F17" s="267">
        <f t="shared" si="0"/>
        <v>49826</v>
      </c>
      <c r="G17" s="250">
        <f t="shared" si="1"/>
        <v>0.04326781130489453</v>
      </c>
      <c r="H17" s="247">
        <v>24792</v>
      </c>
      <c r="I17" s="248">
        <v>25207</v>
      </c>
      <c r="J17" s="249">
        <v>91</v>
      </c>
      <c r="K17" s="266">
        <v>5</v>
      </c>
      <c r="L17" s="267">
        <f t="shared" si="2"/>
        <v>50095</v>
      </c>
      <c r="M17" s="268">
        <f t="shared" si="3"/>
        <v>-0.0053697973849685665</v>
      </c>
      <c r="N17" s="247">
        <v>226125</v>
      </c>
      <c r="O17" s="248">
        <v>234201</v>
      </c>
      <c r="P17" s="249">
        <v>528</v>
      </c>
      <c r="Q17" s="266">
        <v>343</v>
      </c>
      <c r="R17" s="267">
        <f t="shared" si="4"/>
        <v>461197</v>
      </c>
      <c r="S17" s="250">
        <f t="shared" si="5"/>
        <v>0.040830681358016756</v>
      </c>
      <c r="T17" s="261">
        <v>190138</v>
      </c>
      <c r="U17" s="248">
        <v>195450</v>
      </c>
      <c r="V17" s="249">
        <v>524</v>
      </c>
      <c r="W17" s="266">
        <v>317</v>
      </c>
      <c r="X17" s="267">
        <f t="shared" si="6"/>
        <v>386429</v>
      </c>
      <c r="Y17" s="252">
        <f t="shared" si="7"/>
        <v>0.19348444345533067</v>
      </c>
    </row>
    <row r="18" spans="1:25" ht="19.5" customHeight="1">
      <c r="A18" s="246" t="s">
        <v>394</v>
      </c>
      <c r="B18" s="247">
        <v>24141</v>
      </c>
      <c r="C18" s="248">
        <v>21382</v>
      </c>
      <c r="D18" s="249">
        <v>98</v>
      </c>
      <c r="E18" s="266">
        <v>0</v>
      </c>
      <c r="F18" s="267">
        <f>SUM(B18:E18)</f>
        <v>45621</v>
      </c>
      <c r="G18" s="250">
        <f>F18/$F$9</f>
        <v>0.039616281048861904</v>
      </c>
      <c r="H18" s="247">
        <v>21502</v>
      </c>
      <c r="I18" s="248">
        <v>18603</v>
      </c>
      <c r="J18" s="249">
        <v>130</v>
      </c>
      <c r="K18" s="266">
        <v>0</v>
      </c>
      <c r="L18" s="267">
        <f>SUM(H18:K18)</f>
        <v>40235</v>
      </c>
      <c r="M18" s="268">
        <f>IF(ISERROR(F18/L18-1),"         /0",(F18/L18-1))</f>
        <v>0.1338635516341493</v>
      </c>
      <c r="N18" s="247">
        <v>245017</v>
      </c>
      <c r="O18" s="248">
        <v>229633</v>
      </c>
      <c r="P18" s="249">
        <v>375</v>
      </c>
      <c r="Q18" s="266">
        <v>476</v>
      </c>
      <c r="R18" s="267">
        <f>SUM(N18:Q18)</f>
        <v>475501</v>
      </c>
      <c r="S18" s="250">
        <f>R18/$R$9</f>
        <v>0.042097042731020204</v>
      </c>
      <c r="T18" s="261">
        <v>191314</v>
      </c>
      <c r="U18" s="248">
        <v>184203</v>
      </c>
      <c r="V18" s="249">
        <v>333</v>
      </c>
      <c r="W18" s="266">
        <v>244</v>
      </c>
      <c r="X18" s="267">
        <f>SUM(T18:W18)</f>
        <v>376094</v>
      </c>
      <c r="Y18" s="252">
        <f>IF(ISERROR(R18/X18-1),"         /0",IF(R18/X18&gt;5,"  *  ",(R18/X18-1)))</f>
        <v>0.26431424058878905</v>
      </c>
    </row>
    <row r="19" spans="1:25" ht="19.5" customHeight="1">
      <c r="A19" s="246" t="s">
        <v>395</v>
      </c>
      <c r="B19" s="247">
        <v>11392</v>
      </c>
      <c r="C19" s="248">
        <v>12277</v>
      </c>
      <c r="D19" s="249">
        <v>4</v>
      </c>
      <c r="E19" s="266">
        <v>190</v>
      </c>
      <c r="F19" s="267">
        <f>SUM(B19:E19)</f>
        <v>23863</v>
      </c>
      <c r="G19" s="250">
        <f>F19/$F$9</f>
        <v>0.02072210856116682</v>
      </c>
      <c r="H19" s="247">
        <v>19181</v>
      </c>
      <c r="I19" s="248">
        <v>19683</v>
      </c>
      <c r="J19" s="249">
        <v>136</v>
      </c>
      <c r="K19" s="266">
        <v>0</v>
      </c>
      <c r="L19" s="267">
        <f>SUM(H19:K19)</f>
        <v>39000</v>
      </c>
      <c r="M19" s="268">
        <f>IF(ISERROR(F19/L19-1),"         /0",(F19/L19-1))</f>
        <v>-0.3881282051282051</v>
      </c>
      <c r="N19" s="247">
        <v>149872</v>
      </c>
      <c r="O19" s="248">
        <v>157330</v>
      </c>
      <c r="P19" s="249">
        <v>370</v>
      </c>
      <c r="Q19" s="266">
        <v>410</v>
      </c>
      <c r="R19" s="267">
        <f>SUM(N19:Q19)</f>
        <v>307982</v>
      </c>
      <c r="S19" s="250">
        <f>R19/$R$9</f>
        <v>0.02726625478050533</v>
      </c>
      <c r="T19" s="261">
        <v>158098</v>
      </c>
      <c r="U19" s="248">
        <v>161918</v>
      </c>
      <c r="V19" s="249">
        <v>335</v>
      </c>
      <c r="W19" s="266">
        <v>205</v>
      </c>
      <c r="X19" s="267">
        <f>SUM(T19:W19)</f>
        <v>320556</v>
      </c>
      <c r="Y19" s="252">
        <f>IF(ISERROR(R19/X19-1),"         /0",IF(R19/X19&gt;5,"  *  ",(R19/X19-1)))</f>
        <v>-0.039225595527770496</v>
      </c>
    </row>
    <row r="20" spans="1:25" ht="19.5" customHeight="1">
      <c r="A20" s="246" t="s">
        <v>396</v>
      </c>
      <c r="B20" s="247">
        <v>8223</v>
      </c>
      <c r="C20" s="248">
        <v>9304</v>
      </c>
      <c r="D20" s="249">
        <v>1958</v>
      </c>
      <c r="E20" s="266">
        <v>1651</v>
      </c>
      <c r="F20" s="267">
        <f>SUM(B20:E20)</f>
        <v>21136</v>
      </c>
      <c r="G20" s="250">
        <f>F20/$F$9</f>
        <v>0.01835404125838419</v>
      </c>
      <c r="H20" s="247">
        <v>6691</v>
      </c>
      <c r="I20" s="248">
        <v>7942</v>
      </c>
      <c r="J20" s="249">
        <v>1449</v>
      </c>
      <c r="K20" s="266">
        <v>1470</v>
      </c>
      <c r="L20" s="267">
        <f>SUM(H20:K20)</f>
        <v>17552</v>
      </c>
      <c r="M20" s="268">
        <f>IF(ISERROR(F20/L20-1),"         /0",(F20/L20-1))</f>
        <v>0.20419325432999091</v>
      </c>
      <c r="N20" s="247">
        <v>67269</v>
      </c>
      <c r="O20" s="248">
        <v>76584</v>
      </c>
      <c r="P20" s="249">
        <v>24232</v>
      </c>
      <c r="Q20" s="266">
        <v>23620</v>
      </c>
      <c r="R20" s="267">
        <f>SUM(N20:Q20)</f>
        <v>191705</v>
      </c>
      <c r="S20" s="250">
        <f>R20/$R$9</f>
        <v>0.016972022302266934</v>
      </c>
      <c r="T20" s="261">
        <v>90079</v>
      </c>
      <c r="U20" s="248">
        <v>106814</v>
      </c>
      <c r="V20" s="249">
        <v>2851</v>
      </c>
      <c r="W20" s="266">
        <v>3060</v>
      </c>
      <c r="X20" s="267">
        <f>SUM(T20:W20)</f>
        <v>202804</v>
      </c>
      <c r="Y20" s="252">
        <f>IF(ISERROR(R20/X20-1),"         /0",IF(R20/X20&gt;5,"  *  ",(R20/X20-1)))</f>
        <v>-0.054727717402023646</v>
      </c>
    </row>
    <row r="21" spans="1:25" ht="19.5" customHeight="1">
      <c r="A21" s="246" t="s">
        <v>397</v>
      </c>
      <c r="B21" s="247">
        <v>1922</v>
      </c>
      <c r="C21" s="248">
        <v>1937</v>
      </c>
      <c r="D21" s="249">
        <v>0</v>
      </c>
      <c r="E21" s="266">
        <v>0</v>
      </c>
      <c r="F21" s="267">
        <f t="shared" si="0"/>
        <v>3859</v>
      </c>
      <c r="G21" s="250">
        <f t="shared" si="1"/>
        <v>0.0033510714050011634</v>
      </c>
      <c r="H21" s="247">
        <v>1582</v>
      </c>
      <c r="I21" s="248">
        <v>1818</v>
      </c>
      <c r="J21" s="249">
        <v>10</v>
      </c>
      <c r="K21" s="266">
        <v>0</v>
      </c>
      <c r="L21" s="267">
        <f t="shared" si="2"/>
        <v>3410</v>
      </c>
      <c r="M21" s="268">
        <f t="shared" si="3"/>
        <v>0.13167155425219934</v>
      </c>
      <c r="N21" s="247">
        <v>20981</v>
      </c>
      <c r="O21" s="248">
        <v>21827</v>
      </c>
      <c r="P21" s="249">
        <v>31</v>
      </c>
      <c r="Q21" s="266">
        <v>61</v>
      </c>
      <c r="R21" s="267">
        <f t="shared" si="4"/>
        <v>42900</v>
      </c>
      <c r="S21" s="250">
        <f t="shared" si="5"/>
        <v>0.003798021735308163</v>
      </c>
      <c r="T21" s="261">
        <v>10864</v>
      </c>
      <c r="U21" s="248">
        <v>12730</v>
      </c>
      <c r="V21" s="249">
        <v>18</v>
      </c>
      <c r="W21" s="266">
        <v>0</v>
      </c>
      <c r="X21" s="267">
        <f t="shared" si="6"/>
        <v>23612</v>
      </c>
      <c r="Y21" s="252">
        <f t="shared" si="7"/>
        <v>0.8168727765542945</v>
      </c>
    </row>
    <row r="22" spans="1:25" ht="19.5" customHeight="1">
      <c r="A22" s="246" t="s">
        <v>398</v>
      </c>
      <c r="B22" s="247">
        <v>1800</v>
      </c>
      <c r="C22" s="248">
        <v>1919</v>
      </c>
      <c r="D22" s="249">
        <v>2</v>
      </c>
      <c r="E22" s="266">
        <v>0</v>
      </c>
      <c r="F22" s="267">
        <f t="shared" si="0"/>
        <v>3721</v>
      </c>
      <c r="G22" s="250">
        <f t="shared" si="1"/>
        <v>0.0032312352158614483</v>
      </c>
      <c r="H22" s="247">
        <v>2886</v>
      </c>
      <c r="I22" s="248">
        <v>3012</v>
      </c>
      <c r="J22" s="249">
        <v>9</v>
      </c>
      <c r="K22" s="266">
        <v>0</v>
      </c>
      <c r="L22" s="267">
        <f t="shared" si="2"/>
        <v>5907</v>
      </c>
      <c r="M22" s="268">
        <f t="shared" si="3"/>
        <v>-0.3700694091755544</v>
      </c>
      <c r="N22" s="247">
        <v>26289</v>
      </c>
      <c r="O22" s="248">
        <v>27995</v>
      </c>
      <c r="P22" s="249">
        <v>39</v>
      </c>
      <c r="Q22" s="266">
        <v>274</v>
      </c>
      <c r="R22" s="267">
        <f t="shared" si="4"/>
        <v>54597</v>
      </c>
      <c r="S22" s="250">
        <f t="shared" si="5"/>
        <v>0.004833580249012116</v>
      </c>
      <c r="T22" s="261">
        <v>24208</v>
      </c>
      <c r="U22" s="248">
        <v>22868</v>
      </c>
      <c r="V22" s="249">
        <v>19</v>
      </c>
      <c r="W22" s="266">
        <v>4</v>
      </c>
      <c r="X22" s="267">
        <f t="shared" si="6"/>
        <v>47099</v>
      </c>
      <c r="Y22" s="252">
        <f t="shared" si="7"/>
        <v>0.15919658591477526</v>
      </c>
    </row>
    <row r="23" spans="1:25" ht="19.5" customHeight="1">
      <c r="A23" s="246" t="s">
        <v>399</v>
      </c>
      <c r="B23" s="247">
        <v>584</v>
      </c>
      <c r="C23" s="248">
        <v>948</v>
      </c>
      <c r="D23" s="249">
        <v>0</v>
      </c>
      <c r="E23" s="266">
        <v>0</v>
      </c>
      <c r="F23" s="267">
        <f>SUM(B23:E23)</f>
        <v>1532</v>
      </c>
      <c r="G23" s="250">
        <f>F23/$F$9</f>
        <v>0.001330355375087272</v>
      </c>
      <c r="H23" s="247">
        <v>1235</v>
      </c>
      <c r="I23" s="248">
        <v>1322</v>
      </c>
      <c r="J23" s="249">
        <v>118</v>
      </c>
      <c r="K23" s="266">
        <v>0</v>
      </c>
      <c r="L23" s="267">
        <f>SUM(H23:K23)</f>
        <v>2675</v>
      </c>
      <c r="M23" s="268">
        <f>IF(ISERROR(F23/L23-1),"         /0",(F23/L23-1))</f>
        <v>-0.42728971962616824</v>
      </c>
      <c r="N23" s="247">
        <v>9537</v>
      </c>
      <c r="O23" s="248">
        <v>11606</v>
      </c>
      <c r="P23" s="249">
        <v>11</v>
      </c>
      <c r="Q23" s="266">
        <v>0</v>
      </c>
      <c r="R23" s="267">
        <f>SUM(N23:Q23)</f>
        <v>21154</v>
      </c>
      <c r="S23" s="250">
        <f>R23/$R$9</f>
        <v>0.001872805403000207</v>
      </c>
      <c r="T23" s="261">
        <v>6804</v>
      </c>
      <c r="U23" s="248">
        <v>9238</v>
      </c>
      <c r="V23" s="249">
        <v>118</v>
      </c>
      <c r="W23" s="266">
        <v>0</v>
      </c>
      <c r="X23" s="267">
        <f>SUM(T23:W23)</f>
        <v>16160</v>
      </c>
      <c r="Y23" s="252">
        <f>IF(ISERROR(R23/X23-1),"         /0",IF(R23/X23&gt;5,"  *  ",(R23/X23-1)))</f>
        <v>0.30903465346534653</v>
      </c>
    </row>
    <row r="24" spans="1:25" ht="19.5" customHeight="1" thickBot="1">
      <c r="A24" s="253" t="s">
        <v>48</v>
      </c>
      <c r="B24" s="254">
        <v>2</v>
      </c>
      <c r="C24" s="255">
        <v>33</v>
      </c>
      <c r="D24" s="256">
        <v>6</v>
      </c>
      <c r="E24" s="269">
        <v>6</v>
      </c>
      <c r="F24" s="270">
        <f t="shared" si="0"/>
        <v>47</v>
      </c>
      <c r="G24" s="257">
        <f t="shared" si="1"/>
        <v>4.081377456207688E-05</v>
      </c>
      <c r="H24" s="254">
        <v>24</v>
      </c>
      <c r="I24" s="255">
        <v>9</v>
      </c>
      <c r="J24" s="256"/>
      <c r="K24" s="269"/>
      <c r="L24" s="270">
        <f t="shared" si="2"/>
        <v>33</v>
      </c>
      <c r="M24" s="271">
        <f t="shared" si="3"/>
        <v>0.4242424242424243</v>
      </c>
      <c r="N24" s="254">
        <v>121</v>
      </c>
      <c r="O24" s="255">
        <v>135</v>
      </c>
      <c r="P24" s="256">
        <v>75</v>
      </c>
      <c r="Q24" s="269">
        <v>73</v>
      </c>
      <c r="R24" s="270">
        <f t="shared" si="4"/>
        <v>404</v>
      </c>
      <c r="S24" s="257">
        <f t="shared" si="5"/>
        <v>3.576691797353142E-05</v>
      </c>
      <c r="T24" s="262">
        <v>279</v>
      </c>
      <c r="U24" s="255">
        <v>105</v>
      </c>
      <c r="V24" s="256">
        <v>3</v>
      </c>
      <c r="W24" s="269">
        <v>1</v>
      </c>
      <c r="X24" s="270">
        <f t="shared" si="6"/>
        <v>388</v>
      </c>
      <c r="Y24" s="259">
        <f t="shared" si="7"/>
        <v>0.04123711340206193</v>
      </c>
    </row>
    <row r="25" spans="1:25" s="134" customFormat="1" ht="19.5" customHeight="1">
      <c r="A25" s="143" t="s">
        <v>51</v>
      </c>
      <c r="B25" s="140">
        <f>SUM(B26:B38)</f>
        <v>78044</v>
      </c>
      <c r="C25" s="139">
        <f>SUM(C26:C38)</f>
        <v>85135</v>
      </c>
      <c r="D25" s="138">
        <f>SUM(D26:D38)</f>
        <v>36</v>
      </c>
      <c r="E25" s="137">
        <f>SUM(E26:E38)</f>
        <v>0</v>
      </c>
      <c r="F25" s="136">
        <f t="shared" si="0"/>
        <v>163215</v>
      </c>
      <c r="G25" s="141">
        <f t="shared" si="1"/>
        <v>0.14173234500317827</v>
      </c>
      <c r="H25" s="140">
        <f>SUM(H26:H38)</f>
        <v>63119</v>
      </c>
      <c r="I25" s="139">
        <f>SUM(I26:I38)</f>
        <v>75502</v>
      </c>
      <c r="J25" s="138">
        <f>SUM(J26:J38)</f>
        <v>591</v>
      </c>
      <c r="K25" s="137">
        <f>SUM(K26:K38)</f>
        <v>1</v>
      </c>
      <c r="L25" s="136">
        <f t="shared" si="2"/>
        <v>139213</v>
      </c>
      <c r="M25" s="142">
        <f t="shared" si="3"/>
        <v>0.17241205921860736</v>
      </c>
      <c r="N25" s="140">
        <f>SUM(N26:N38)</f>
        <v>788303</v>
      </c>
      <c r="O25" s="139">
        <f>SUM(O26:O38)</f>
        <v>776512</v>
      </c>
      <c r="P25" s="138">
        <f>SUM(P26:P38)</f>
        <v>1327</v>
      </c>
      <c r="Q25" s="137">
        <f>SUM(Q26:Q38)</f>
        <v>71</v>
      </c>
      <c r="R25" s="136">
        <f t="shared" si="4"/>
        <v>1566213</v>
      </c>
      <c r="S25" s="141">
        <f t="shared" si="5"/>
        <v>0.13865993044573902</v>
      </c>
      <c r="T25" s="140">
        <f>SUM(T26:T38)</f>
        <v>697275</v>
      </c>
      <c r="U25" s="139">
        <f>SUM(U26:U38)</f>
        <v>684895</v>
      </c>
      <c r="V25" s="138">
        <f>SUM(V26:V38)</f>
        <v>1158</v>
      </c>
      <c r="W25" s="137">
        <f>SUM(W26:W38)</f>
        <v>336</v>
      </c>
      <c r="X25" s="136">
        <f t="shared" si="6"/>
        <v>1383664</v>
      </c>
      <c r="Y25" s="135">
        <f t="shared" si="7"/>
        <v>0.13193159611003824</v>
      </c>
    </row>
    <row r="26" spans="1:25" ht="19.5" customHeight="1">
      <c r="A26" s="239" t="s">
        <v>400</v>
      </c>
      <c r="B26" s="240">
        <v>49534</v>
      </c>
      <c r="C26" s="241">
        <v>52323</v>
      </c>
      <c r="D26" s="242">
        <v>29</v>
      </c>
      <c r="E26" s="263">
        <v>0</v>
      </c>
      <c r="F26" s="264">
        <f t="shared" si="0"/>
        <v>101886</v>
      </c>
      <c r="G26" s="243">
        <f t="shared" si="1"/>
        <v>0.08847557946876096</v>
      </c>
      <c r="H26" s="240">
        <v>37583</v>
      </c>
      <c r="I26" s="241">
        <v>43860</v>
      </c>
      <c r="J26" s="242">
        <v>505</v>
      </c>
      <c r="K26" s="263">
        <v>1</v>
      </c>
      <c r="L26" s="264">
        <f t="shared" si="2"/>
        <v>81949</v>
      </c>
      <c r="M26" s="265">
        <f t="shared" si="3"/>
        <v>0.243285458028774</v>
      </c>
      <c r="N26" s="240">
        <v>486736</v>
      </c>
      <c r="O26" s="241">
        <v>474701</v>
      </c>
      <c r="P26" s="242">
        <v>1048</v>
      </c>
      <c r="Q26" s="263">
        <v>3</v>
      </c>
      <c r="R26" s="264">
        <f t="shared" si="4"/>
        <v>962488</v>
      </c>
      <c r="S26" s="243">
        <f t="shared" si="5"/>
        <v>0.08521096372898096</v>
      </c>
      <c r="T26" s="240">
        <v>413295</v>
      </c>
      <c r="U26" s="241">
        <v>402816</v>
      </c>
      <c r="V26" s="242">
        <v>1033</v>
      </c>
      <c r="W26" s="263">
        <v>335</v>
      </c>
      <c r="X26" s="264">
        <f t="shared" si="6"/>
        <v>817479</v>
      </c>
      <c r="Y26" s="245">
        <f t="shared" si="7"/>
        <v>0.1773855964495723</v>
      </c>
    </row>
    <row r="27" spans="1:25" ht="19.5" customHeight="1">
      <c r="A27" s="391" t="s">
        <v>401</v>
      </c>
      <c r="B27" s="392">
        <v>5494</v>
      </c>
      <c r="C27" s="393">
        <v>7749</v>
      </c>
      <c r="D27" s="394">
        <v>7</v>
      </c>
      <c r="E27" s="395">
        <v>0</v>
      </c>
      <c r="F27" s="396">
        <f aca="true" t="shared" si="8" ref="F27:F38">SUM(B27:E27)</f>
        <v>13250</v>
      </c>
      <c r="G27" s="397">
        <f aca="true" t="shared" si="9" ref="G27:G38">F27/$F$9</f>
        <v>0.011506010913776994</v>
      </c>
      <c r="H27" s="392">
        <v>4893</v>
      </c>
      <c r="I27" s="393">
        <v>7560</v>
      </c>
      <c r="J27" s="394">
        <v>86</v>
      </c>
      <c r="K27" s="395">
        <v>0</v>
      </c>
      <c r="L27" s="396">
        <f aca="true" t="shared" si="10" ref="L27:L38">SUM(H27:K27)</f>
        <v>12539</v>
      </c>
      <c r="M27" s="398">
        <f aca="true" t="shared" si="11" ref="M27:M38">IF(ISERROR(F27/L27-1),"         /0",(F27/L27-1))</f>
        <v>0.056703086370524014</v>
      </c>
      <c r="N27" s="392">
        <v>63702</v>
      </c>
      <c r="O27" s="393">
        <v>73255</v>
      </c>
      <c r="P27" s="394">
        <v>148</v>
      </c>
      <c r="Q27" s="395">
        <v>0</v>
      </c>
      <c r="R27" s="396">
        <f aca="true" t="shared" si="12" ref="R27:R38">SUM(N27:Q27)</f>
        <v>137105</v>
      </c>
      <c r="S27" s="397">
        <f aca="true" t="shared" si="13" ref="S27:S38">R27/$R$9</f>
        <v>0.01213817645732927</v>
      </c>
      <c r="T27" s="392">
        <v>59174</v>
      </c>
      <c r="U27" s="393">
        <v>64711</v>
      </c>
      <c r="V27" s="394">
        <v>118</v>
      </c>
      <c r="W27" s="395">
        <v>0</v>
      </c>
      <c r="X27" s="396">
        <f aca="true" t="shared" si="14" ref="X27:X38">SUM(T27:W27)</f>
        <v>124003</v>
      </c>
      <c r="Y27" s="399">
        <f aca="true" t="shared" si="15" ref="Y27:Y38">IF(ISERROR(R27/X27-1),"         /0",IF(R27/X27&gt;5,"  *  ",(R27/X27-1)))</f>
        <v>0.10565873406288562</v>
      </c>
    </row>
    <row r="28" spans="1:25" ht="19.5" customHeight="1">
      <c r="A28" s="391" t="s">
        <v>402</v>
      </c>
      <c r="B28" s="392">
        <v>6217</v>
      </c>
      <c r="C28" s="393">
        <v>6964</v>
      </c>
      <c r="D28" s="394">
        <v>0</v>
      </c>
      <c r="E28" s="395">
        <v>0</v>
      </c>
      <c r="F28" s="396">
        <f t="shared" si="8"/>
        <v>13181</v>
      </c>
      <c r="G28" s="397">
        <f t="shared" si="9"/>
        <v>0.011446092819207136</v>
      </c>
      <c r="H28" s="392">
        <v>5271</v>
      </c>
      <c r="I28" s="393">
        <v>6691</v>
      </c>
      <c r="J28" s="394"/>
      <c r="K28" s="395">
        <v>0</v>
      </c>
      <c r="L28" s="396">
        <f t="shared" si="10"/>
        <v>11962</v>
      </c>
      <c r="M28" s="398">
        <f t="shared" si="11"/>
        <v>0.10190603577996993</v>
      </c>
      <c r="N28" s="392">
        <v>57822</v>
      </c>
      <c r="O28" s="393">
        <v>58176</v>
      </c>
      <c r="P28" s="394"/>
      <c r="Q28" s="395">
        <v>0</v>
      </c>
      <c r="R28" s="396">
        <f t="shared" si="12"/>
        <v>115998</v>
      </c>
      <c r="S28" s="397">
        <f t="shared" si="13"/>
        <v>0.010269532057162618</v>
      </c>
      <c r="T28" s="392">
        <v>57839</v>
      </c>
      <c r="U28" s="393">
        <v>57358</v>
      </c>
      <c r="V28" s="394"/>
      <c r="W28" s="395">
        <v>0</v>
      </c>
      <c r="X28" s="396">
        <f t="shared" si="14"/>
        <v>115197</v>
      </c>
      <c r="Y28" s="399">
        <f t="shared" si="15"/>
        <v>0.006953306075679011</v>
      </c>
    </row>
    <row r="29" spans="1:25" ht="19.5" customHeight="1">
      <c r="A29" s="391" t="s">
        <v>403</v>
      </c>
      <c r="B29" s="392">
        <v>4514</v>
      </c>
      <c r="C29" s="393">
        <v>5006</v>
      </c>
      <c r="D29" s="394">
        <v>0</v>
      </c>
      <c r="E29" s="395">
        <v>0</v>
      </c>
      <c r="F29" s="396">
        <f t="shared" si="8"/>
        <v>9520</v>
      </c>
      <c r="G29" s="397">
        <f t="shared" si="9"/>
        <v>0.008266960294275998</v>
      </c>
      <c r="H29" s="392">
        <v>4799</v>
      </c>
      <c r="I29" s="393">
        <v>5718</v>
      </c>
      <c r="J29" s="394"/>
      <c r="K29" s="395"/>
      <c r="L29" s="396">
        <f t="shared" si="10"/>
        <v>10517</v>
      </c>
      <c r="M29" s="398">
        <f t="shared" si="11"/>
        <v>-0.09479889702386612</v>
      </c>
      <c r="N29" s="392">
        <v>57149</v>
      </c>
      <c r="O29" s="393">
        <v>52772</v>
      </c>
      <c r="P29" s="394"/>
      <c r="Q29" s="395"/>
      <c r="R29" s="396">
        <f t="shared" si="12"/>
        <v>109921</v>
      </c>
      <c r="S29" s="397">
        <f t="shared" si="13"/>
        <v>0.009731523243981553</v>
      </c>
      <c r="T29" s="392">
        <v>54221</v>
      </c>
      <c r="U29" s="393">
        <v>53652</v>
      </c>
      <c r="V29" s="394"/>
      <c r="W29" s="395"/>
      <c r="X29" s="396">
        <f t="shared" si="14"/>
        <v>107873</v>
      </c>
      <c r="Y29" s="399">
        <f t="shared" si="15"/>
        <v>0.018985288255633836</v>
      </c>
    </row>
    <row r="30" spans="1:25" ht="19.5" customHeight="1">
      <c r="A30" s="391" t="s">
        <v>404</v>
      </c>
      <c r="B30" s="392">
        <v>3109</v>
      </c>
      <c r="C30" s="393">
        <v>3443</v>
      </c>
      <c r="D30" s="394">
        <v>0</v>
      </c>
      <c r="E30" s="395">
        <v>0</v>
      </c>
      <c r="F30" s="396">
        <f t="shared" si="8"/>
        <v>6552</v>
      </c>
      <c r="G30" s="397">
        <f t="shared" si="9"/>
        <v>0.005689613849589952</v>
      </c>
      <c r="H30" s="392">
        <v>3385</v>
      </c>
      <c r="I30" s="393">
        <v>3651</v>
      </c>
      <c r="J30" s="394"/>
      <c r="K30" s="395"/>
      <c r="L30" s="396">
        <f t="shared" si="10"/>
        <v>7036</v>
      </c>
      <c r="M30" s="398">
        <f t="shared" si="11"/>
        <v>-0.06878908470722</v>
      </c>
      <c r="N30" s="392">
        <v>32931</v>
      </c>
      <c r="O30" s="393">
        <v>30327</v>
      </c>
      <c r="P30" s="394">
        <v>45</v>
      </c>
      <c r="Q30" s="395"/>
      <c r="R30" s="396">
        <f t="shared" si="12"/>
        <v>63303</v>
      </c>
      <c r="S30" s="397">
        <f t="shared" si="13"/>
        <v>0.005604339624946682</v>
      </c>
      <c r="T30" s="392">
        <v>33167</v>
      </c>
      <c r="U30" s="393">
        <v>30819</v>
      </c>
      <c r="V30" s="394">
        <v>7</v>
      </c>
      <c r="W30" s="395">
        <v>1</v>
      </c>
      <c r="X30" s="396">
        <f t="shared" si="14"/>
        <v>63994</v>
      </c>
      <c r="Y30" s="399">
        <f t="shared" si="15"/>
        <v>-0.010797887301934539</v>
      </c>
    </row>
    <row r="31" spans="1:25" ht="19.5" customHeight="1">
      <c r="A31" s="391" t="s">
        <v>405</v>
      </c>
      <c r="B31" s="392">
        <v>3074</v>
      </c>
      <c r="C31" s="393">
        <v>3065</v>
      </c>
      <c r="D31" s="394">
        <v>0</v>
      </c>
      <c r="E31" s="395">
        <v>0</v>
      </c>
      <c r="F31" s="396">
        <f t="shared" si="8"/>
        <v>6139</v>
      </c>
      <c r="G31" s="397">
        <f t="shared" si="9"/>
        <v>0.005330973660352978</v>
      </c>
      <c r="H31" s="392">
        <v>2687</v>
      </c>
      <c r="I31" s="393">
        <v>2326</v>
      </c>
      <c r="J31" s="394">
        <v>0</v>
      </c>
      <c r="K31" s="395"/>
      <c r="L31" s="396">
        <f t="shared" si="10"/>
        <v>5013</v>
      </c>
      <c r="M31" s="398">
        <f t="shared" si="11"/>
        <v>0.22461599840414914</v>
      </c>
      <c r="N31" s="392">
        <v>31894</v>
      </c>
      <c r="O31" s="393">
        <v>29178</v>
      </c>
      <c r="P31" s="394">
        <v>0</v>
      </c>
      <c r="Q31" s="395"/>
      <c r="R31" s="396">
        <f t="shared" si="12"/>
        <v>61072</v>
      </c>
      <c r="S31" s="397">
        <f t="shared" si="13"/>
        <v>0.00540682478831562</v>
      </c>
      <c r="T31" s="392">
        <v>29276</v>
      </c>
      <c r="U31" s="393">
        <v>25355</v>
      </c>
      <c r="V31" s="394">
        <v>0</v>
      </c>
      <c r="W31" s="395">
        <v>0</v>
      </c>
      <c r="X31" s="396">
        <f t="shared" si="14"/>
        <v>54631</v>
      </c>
      <c r="Y31" s="399">
        <f t="shared" si="15"/>
        <v>0.11790009335359053</v>
      </c>
    </row>
    <row r="32" spans="1:25" ht="19.5" customHeight="1">
      <c r="A32" s="391" t="s">
        <v>406</v>
      </c>
      <c r="B32" s="392">
        <v>1992</v>
      </c>
      <c r="C32" s="393">
        <v>1864</v>
      </c>
      <c r="D32" s="394">
        <v>0</v>
      </c>
      <c r="E32" s="395">
        <v>0</v>
      </c>
      <c r="F32" s="396">
        <f>SUM(B32:E32)</f>
        <v>3856</v>
      </c>
      <c r="G32" s="397">
        <f>F32/$F$9</f>
        <v>0.0033484662704546483</v>
      </c>
      <c r="H32" s="392">
        <v>466</v>
      </c>
      <c r="I32" s="393">
        <v>1150</v>
      </c>
      <c r="J32" s="394"/>
      <c r="K32" s="395"/>
      <c r="L32" s="396">
        <f>SUM(H32:K32)</f>
        <v>1616</v>
      </c>
      <c r="M32" s="398">
        <f>IF(ISERROR(F32/L32-1),"         /0",(F32/L32-1))</f>
        <v>1.386138613861386</v>
      </c>
      <c r="N32" s="392">
        <v>12278</v>
      </c>
      <c r="O32" s="393">
        <v>12826</v>
      </c>
      <c r="P32" s="394"/>
      <c r="Q32" s="395"/>
      <c r="R32" s="396">
        <f>SUM(N32:Q32)</f>
        <v>25104</v>
      </c>
      <c r="S32" s="397">
        <f>R32/$R$9</f>
        <v>0.0022225067049691403</v>
      </c>
      <c r="T32" s="392">
        <v>6991</v>
      </c>
      <c r="U32" s="393">
        <v>8758</v>
      </c>
      <c r="V32" s="394"/>
      <c r="W32" s="395"/>
      <c r="X32" s="396">
        <f>SUM(T32:W32)</f>
        <v>15749</v>
      </c>
      <c r="Y32" s="399">
        <f>IF(ISERROR(R32/X32-1),"         /0",IF(R32/X32&gt;5,"  *  ",(R32/X32-1)))</f>
        <v>0.5940059686329291</v>
      </c>
    </row>
    <row r="33" spans="1:25" ht="19.5" customHeight="1">
      <c r="A33" s="391" t="s">
        <v>407</v>
      </c>
      <c r="B33" s="392">
        <v>938</v>
      </c>
      <c r="C33" s="393">
        <v>954</v>
      </c>
      <c r="D33" s="394">
        <v>0</v>
      </c>
      <c r="E33" s="395">
        <v>0</v>
      </c>
      <c r="F33" s="396">
        <f t="shared" si="8"/>
        <v>1892</v>
      </c>
      <c r="G33" s="397">
        <f t="shared" si="9"/>
        <v>0.0016429715206691376</v>
      </c>
      <c r="H33" s="392">
        <v>875</v>
      </c>
      <c r="I33" s="393">
        <v>1024</v>
      </c>
      <c r="J33" s="394"/>
      <c r="K33" s="395"/>
      <c r="L33" s="396">
        <f t="shared" si="10"/>
        <v>1899</v>
      </c>
      <c r="M33" s="398">
        <f t="shared" si="11"/>
        <v>-0.0036861506055818616</v>
      </c>
      <c r="N33" s="392">
        <v>11231</v>
      </c>
      <c r="O33" s="393">
        <v>10682</v>
      </c>
      <c r="P33" s="394"/>
      <c r="Q33" s="395"/>
      <c r="R33" s="396">
        <f t="shared" si="12"/>
        <v>21913</v>
      </c>
      <c r="S33" s="397">
        <f t="shared" si="13"/>
        <v>0.0019400011721633515</v>
      </c>
      <c r="T33" s="392">
        <v>10036</v>
      </c>
      <c r="U33" s="393">
        <v>8712</v>
      </c>
      <c r="V33" s="394"/>
      <c r="W33" s="395"/>
      <c r="X33" s="396">
        <f t="shared" si="14"/>
        <v>18748</v>
      </c>
      <c r="Y33" s="399">
        <f t="shared" si="15"/>
        <v>0.168818007254107</v>
      </c>
    </row>
    <row r="34" spans="1:25" ht="19.5" customHeight="1">
      <c r="A34" s="391" t="s">
        <v>408</v>
      </c>
      <c r="B34" s="392">
        <v>743</v>
      </c>
      <c r="C34" s="393">
        <v>698</v>
      </c>
      <c r="D34" s="394">
        <v>0</v>
      </c>
      <c r="E34" s="395">
        <v>0</v>
      </c>
      <c r="F34" s="396">
        <f t="shared" si="8"/>
        <v>1441</v>
      </c>
      <c r="G34" s="397">
        <f t="shared" si="9"/>
        <v>0.0012513329605096338</v>
      </c>
      <c r="H34" s="392">
        <v>649</v>
      </c>
      <c r="I34" s="393">
        <v>622</v>
      </c>
      <c r="J34" s="394"/>
      <c r="K34" s="395"/>
      <c r="L34" s="396">
        <f t="shared" si="10"/>
        <v>1271</v>
      </c>
      <c r="M34" s="398">
        <f t="shared" si="11"/>
        <v>0.13375295043273017</v>
      </c>
      <c r="N34" s="392">
        <v>6397</v>
      </c>
      <c r="O34" s="393">
        <v>5637</v>
      </c>
      <c r="P34" s="394"/>
      <c r="Q34" s="395">
        <v>68</v>
      </c>
      <c r="R34" s="396">
        <f t="shared" si="12"/>
        <v>12102</v>
      </c>
      <c r="S34" s="397">
        <f t="shared" si="13"/>
        <v>0.0010714139636526664</v>
      </c>
      <c r="T34" s="392">
        <v>5185</v>
      </c>
      <c r="U34" s="393">
        <v>4934</v>
      </c>
      <c r="V34" s="394"/>
      <c r="W34" s="395"/>
      <c r="X34" s="396">
        <f t="shared" si="14"/>
        <v>10119</v>
      </c>
      <c r="Y34" s="399">
        <f t="shared" si="15"/>
        <v>0.19596798102579305</v>
      </c>
    </row>
    <row r="35" spans="1:25" ht="19.5" customHeight="1">
      <c r="A35" s="246" t="s">
        <v>409</v>
      </c>
      <c r="B35" s="247">
        <v>503</v>
      </c>
      <c r="C35" s="248">
        <v>549</v>
      </c>
      <c r="D35" s="249">
        <v>0</v>
      </c>
      <c r="E35" s="266">
        <v>0</v>
      </c>
      <c r="F35" s="267">
        <f t="shared" si="8"/>
        <v>1052</v>
      </c>
      <c r="G35" s="250">
        <f t="shared" si="9"/>
        <v>0.0009135338476447847</v>
      </c>
      <c r="H35" s="247">
        <v>575</v>
      </c>
      <c r="I35" s="248">
        <v>638</v>
      </c>
      <c r="J35" s="249"/>
      <c r="K35" s="266"/>
      <c r="L35" s="267">
        <f t="shared" si="10"/>
        <v>1213</v>
      </c>
      <c r="M35" s="268">
        <f t="shared" si="11"/>
        <v>-0.13272877164056063</v>
      </c>
      <c r="N35" s="247">
        <v>7257</v>
      </c>
      <c r="O35" s="248">
        <v>6104</v>
      </c>
      <c r="P35" s="249"/>
      <c r="Q35" s="266"/>
      <c r="R35" s="267">
        <f t="shared" si="12"/>
        <v>13361</v>
      </c>
      <c r="S35" s="250">
        <f t="shared" si="13"/>
        <v>0.001182875720406815</v>
      </c>
      <c r="T35" s="247">
        <v>7876</v>
      </c>
      <c r="U35" s="248">
        <v>7748</v>
      </c>
      <c r="V35" s="249"/>
      <c r="W35" s="266"/>
      <c r="X35" s="267">
        <f t="shared" si="14"/>
        <v>15624</v>
      </c>
      <c r="Y35" s="252">
        <f t="shared" si="15"/>
        <v>-0.14484126984126988</v>
      </c>
    </row>
    <row r="36" spans="1:25" ht="19.5" customHeight="1">
      <c r="A36" s="246" t="s">
        <v>410</v>
      </c>
      <c r="B36" s="247">
        <v>377</v>
      </c>
      <c r="C36" s="248">
        <v>400</v>
      </c>
      <c r="D36" s="249">
        <v>0</v>
      </c>
      <c r="E36" s="266">
        <v>0</v>
      </c>
      <c r="F36" s="249">
        <f t="shared" si="8"/>
        <v>777</v>
      </c>
      <c r="G36" s="250">
        <f t="shared" si="9"/>
        <v>0.0006747298475475263</v>
      </c>
      <c r="H36" s="247">
        <v>316</v>
      </c>
      <c r="I36" s="248">
        <v>367</v>
      </c>
      <c r="J36" s="249"/>
      <c r="K36" s="266"/>
      <c r="L36" s="267">
        <f t="shared" si="10"/>
        <v>683</v>
      </c>
      <c r="M36" s="268">
        <f t="shared" si="11"/>
        <v>0.13762811127379204</v>
      </c>
      <c r="N36" s="247">
        <v>3492</v>
      </c>
      <c r="O36" s="248">
        <v>3664</v>
      </c>
      <c r="P36" s="249"/>
      <c r="Q36" s="266"/>
      <c r="R36" s="267">
        <f t="shared" si="12"/>
        <v>7156</v>
      </c>
      <c r="S36" s="250">
        <f t="shared" si="13"/>
        <v>0.0006335348144024525</v>
      </c>
      <c r="T36" s="247">
        <v>2892</v>
      </c>
      <c r="U36" s="248">
        <v>2920</v>
      </c>
      <c r="V36" s="249"/>
      <c r="W36" s="266"/>
      <c r="X36" s="267">
        <f t="shared" si="14"/>
        <v>5812</v>
      </c>
      <c r="Y36" s="252">
        <f t="shared" si="15"/>
        <v>0.23124569855471444</v>
      </c>
    </row>
    <row r="37" spans="1:25" ht="19.5" customHeight="1">
      <c r="A37" s="246" t="s">
        <v>411</v>
      </c>
      <c r="B37" s="247">
        <v>262</v>
      </c>
      <c r="C37" s="248">
        <v>282</v>
      </c>
      <c r="D37" s="249">
        <v>0</v>
      </c>
      <c r="E37" s="266">
        <v>0</v>
      </c>
      <c r="F37" s="267">
        <f t="shared" si="8"/>
        <v>544</v>
      </c>
      <c r="G37" s="250">
        <f t="shared" si="9"/>
        <v>0.0004723977311014856</v>
      </c>
      <c r="H37" s="247">
        <v>187</v>
      </c>
      <c r="I37" s="248">
        <v>230</v>
      </c>
      <c r="J37" s="249"/>
      <c r="K37" s="266"/>
      <c r="L37" s="267">
        <f t="shared" si="10"/>
        <v>417</v>
      </c>
      <c r="M37" s="268">
        <f t="shared" si="11"/>
        <v>0.30455635491606725</v>
      </c>
      <c r="N37" s="247">
        <v>2091</v>
      </c>
      <c r="O37" s="248">
        <v>2180</v>
      </c>
      <c r="P37" s="249"/>
      <c r="Q37" s="266"/>
      <c r="R37" s="267">
        <f t="shared" si="12"/>
        <v>4271</v>
      </c>
      <c r="S37" s="250">
        <f t="shared" si="13"/>
        <v>0.0003781200660023581</v>
      </c>
      <c r="T37" s="247">
        <v>1809</v>
      </c>
      <c r="U37" s="248">
        <v>1979</v>
      </c>
      <c r="V37" s="249"/>
      <c r="W37" s="266"/>
      <c r="X37" s="267">
        <f t="shared" si="14"/>
        <v>3788</v>
      </c>
      <c r="Y37" s="252">
        <f t="shared" si="15"/>
        <v>0.12750791974656805</v>
      </c>
    </row>
    <row r="38" spans="1:25" ht="19.5" customHeight="1" thickBot="1">
      <c r="A38" s="253" t="s">
        <v>48</v>
      </c>
      <c r="B38" s="254">
        <v>1287</v>
      </c>
      <c r="C38" s="255">
        <v>1838</v>
      </c>
      <c r="D38" s="256">
        <v>0</v>
      </c>
      <c r="E38" s="269">
        <v>0</v>
      </c>
      <c r="F38" s="270">
        <f t="shared" si="8"/>
        <v>3125</v>
      </c>
      <c r="G38" s="257">
        <f t="shared" si="9"/>
        <v>0.0027136818192870266</v>
      </c>
      <c r="H38" s="254">
        <v>1433</v>
      </c>
      <c r="I38" s="255">
        <v>1665</v>
      </c>
      <c r="J38" s="256">
        <v>0</v>
      </c>
      <c r="K38" s="269">
        <v>0</v>
      </c>
      <c r="L38" s="270">
        <f t="shared" si="10"/>
        <v>3098</v>
      </c>
      <c r="M38" s="271">
        <f t="shared" si="11"/>
        <v>0.008715300193673281</v>
      </c>
      <c r="N38" s="254">
        <v>15323</v>
      </c>
      <c r="O38" s="255">
        <v>17010</v>
      </c>
      <c r="P38" s="256">
        <v>86</v>
      </c>
      <c r="Q38" s="269">
        <v>0</v>
      </c>
      <c r="R38" s="270">
        <f t="shared" si="12"/>
        <v>32419</v>
      </c>
      <c r="S38" s="257">
        <f t="shared" si="13"/>
        <v>0.002870118103425532</v>
      </c>
      <c r="T38" s="254">
        <v>15514</v>
      </c>
      <c r="U38" s="255">
        <v>15133</v>
      </c>
      <c r="V38" s="256">
        <v>0</v>
      </c>
      <c r="W38" s="269">
        <v>0</v>
      </c>
      <c r="X38" s="270">
        <f t="shared" si="14"/>
        <v>30647</v>
      </c>
      <c r="Y38" s="259">
        <f t="shared" si="15"/>
        <v>0.05781968871341414</v>
      </c>
    </row>
    <row r="39" spans="1:25" s="134" customFormat="1" ht="19.5" customHeight="1">
      <c r="A39" s="143" t="s">
        <v>50</v>
      </c>
      <c r="B39" s="140">
        <f>SUM(B40:B48)</f>
        <v>169328</v>
      </c>
      <c r="C39" s="139">
        <f>SUM(C40:C48)</f>
        <v>170398</v>
      </c>
      <c r="D39" s="138">
        <f>SUM(D40:D48)</f>
        <v>776</v>
      </c>
      <c r="E39" s="137">
        <f>SUM(E40:E48)</f>
        <v>832</v>
      </c>
      <c r="F39" s="136">
        <f t="shared" si="0"/>
        <v>341334</v>
      </c>
      <c r="G39" s="141">
        <f t="shared" si="1"/>
        <v>0.29640699843344576</v>
      </c>
      <c r="H39" s="140">
        <f>SUM(H40:H48)</f>
        <v>159788</v>
      </c>
      <c r="I39" s="139">
        <f>SUM(I40:I48)</f>
        <v>162363</v>
      </c>
      <c r="J39" s="138">
        <f>SUM(J40:J48)</f>
        <v>452</v>
      </c>
      <c r="K39" s="137">
        <f>SUM(K40:K48)</f>
        <v>176</v>
      </c>
      <c r="L39" s="136">
        <f t="shared" si="2"/>
        <v>322779</v>
      </c>
      <c r="M39" s="142">
        <f t="shared" si="3"/>
        <v>0.057485152379801674</v>
      </c>
      <c r="N39" s="140">
        <f>SUM(N40:N48)</f>
        <v>1650202</v>
      </c>
      <c r="O39" s="139">
        <f>SUM(O40:O48)</f>
        <v>1594420</v>
      </c>
      <c r="P39" s="138">
        <f>SUM(P40:P48)</f>
        <v>12682</v>
      </c>
      <c r="Q39" s="137">
        <f>SUM(Q40:Q48)</f>
        <v>13849</v>
      </c>
      <c r="R39" s="136">
        <f t="shared" si="4"/>
        <v>3271153</v>
      </c>
      <c r="S39" s="141">
        <f t="shared" si="5"/>
        <v>0.2896016362125525</v>
      </c>
      <c r="T39" s="140">
        <f>SUM(T40:T48)</f>
        <v>1513898</v>
      </c>
      <c r="U39" s="139">
        <f>SUM(U40:U48)</f>
        <v>1473097</v>
      </c>
      <c r="V39" s="138">
        <f>SUM(V40:V48)</f>
        <v>3756</v>
      </c>
      <c r="W39" s="137">
        <f>SUM(W40:W48)</f>
        <v>3424</v>
      </c>
      <c r="X39" s="136">
        <f t="shared" si="6"/>
        <v>2994175</v>
      </c>
      <c r="Y39" s="135">
        <f t="shared" si="7"/>
        <v>0.09250561506925958</v>
      </c>
    </row>
    <row r="40" spans="1:25" s="104" customFormat="1" ht="19.5" customHeight="1">
      <c r="A40" s="239" t="s">
        <v>412</v>
      </c>
      <c r="B40" s="240">
        <v>88163</v>
      </c>
      <c r="C40" s="241">
        <v>89246</v>
      </c>
      <c r="D40" s="242">
        <v>4</v>
      </c>
      <c r="E40" s="263">
        <v>34</v>
      </c>
      <c r="F40" s="264">
        <f t="shared" si="0"/>
        <v>177447</v>
      </c>
      <c r="G40" s="243">
        <f t="shared" si="1"/>
        <v>0.15409110329184803</v>
      </c>
      <c r="H40" s="240">
        <v>89695</v>
      </c>
      <c r="I40" s="241">
        <v>90614</v>
      </c>
      <c r="J40" s="242">
        <v>11</v>
      </c>
      <c r="K40" s="263">
        <v>24</v>
      </c>
      <c r="L40" s="264">
        <f t="shared" si="2"/>
        <v>180344</v>
      </c>
      <c r="M40" s="265">
        <f t="shared" si="3"/>
        <v>-0.01606374484318862</v>
      </c>
      <c r="N40" s="240">
        <v>884498</v>
      </c>
      <c r="O40" s="241">
        <v>837902</v>
      </c>
      <c r="P40" s="242">
        <v>6987</v>
      </c>
      <c r="Q40" s="263">
        <v>7994</v>
      </c>
      <c r="R40" s="264">
        <f t="shared" si="4"/>
        <v>1737381</v>
      </c>
      <c r="S40" s="243">
        <f t="shared" si="5"/>
        <v>0.15381377157369305</v>
      </c>
      <c r="T40" s="260">
        <v>829327</v>
      </c>
      <c r="U40" s="241">
        <v>795690</v>
      </c>
      <c r="V40" s="242">
        <v>1432</v>
      </c>
      <c r="W40" s="263">
        <v>1570</v>
      </c>
      <c r="X40" s="264">
        <f t="shared" si="6"/>
        <v>1628019</v>
      </c>
      <c r="Y40" s="245">
        <f t="shared" si="7"/>
        <v>0.06717489169352442</v>
      </c>
    </row>
    <row r="41" spans="1:25" s="104" customFormat="1" ht="19.5" customHeight="1">
      <c r="A41" s="246" t="s">
        <v>413</v>
      </c>
      <c r="B41" s="247">
        <v>52785</v>
      </c>
      <c r="C41" s="248">
        <v>52206</v>
      </c>
      <c r="D41" s="249">
        <v>758</v>
      </c>
      <c r="E41" s="266">
        <v>778</v>
      </c>
      <c r="F41" s="267">
        <f t="shared" si="0"/>
        <v>106527</v>
      </c>
      <c r="G41" s="250">
        <f t="shared" si="1"/>
        <v>0.09250572261222051</v>
      </c>
      <c r="H41" s="247">
        <v>46757</v>
      </c>
      <c r="I41" s="248">
        <v>47287</v>
      </c>
      <c r="J41" s="249">
        <v>274</v>
      </c>
      <c r="K41" s="266">
        <v>50</v>
      </c>
      <c r="L41" s="267">
        <f t="shared" si="2"/>
        <v>94368</v>
      </c>
      <c r="M41" s="268">
        <f t="shared" si="3"/>
        <v>0.12884664292980674</v>
      </c>
      <c r="N41" s="247">
        <v>484696</v>
      </c>
      <c r="O41" s="248">
        <v>484363</v>
      </c>
      <c r="P41" s="249">
        <v>4426</v>
      </c>
      <c r="Q41" s="266">
        <v>4229</v>
      </c>
      <c r="R41" s="267">
        <f t="shared" si="4"/>
        <v>977714</v>
      </c>
      <c r="S41" s="250">
        <f t="shared" si="5"/>
        <v>0.08655895158310221</v>
      </c>
      <c r="T41" s="261">
        <v>440011</v>
      </c>
      <c r="U41" s="248">
        <v>446357</v>
      </c>
      <c r="V41" s="249">
        <v>1408</v>
      </c>
      <c r="W41" s="266">
        <v>1053</v>
      </c>
      <c r="X41" s="267">
        <f t="shared" si="6"/>
        <v>888829</v>
      </c>
      <c r="Y41" s="252">
        <f t="shared" si="7"/>
        <v>0.10000236265918416</v>
      </c>
    </row>
    <row r="42" spans="1:25" s="104" customFormat="1" ht="19.5" customHeight="1">
      <c r="A42" s="246" t="s">
        <v>414</v>
      </c>
      <c r="B42" s="247">
        <v>10821</v>
      </c>
      <c r="C42" s="248">
        <v>12937</v>
      </c>
      <c r="D42" s="249">
        <v>5</v>
      </c>
      <c r="E42" s="266">
        <v>2</v>
      </c>
      <c r="F42" s="267">
        <f t="shared" si="0"/>
        <v>23765</v>
      </c>
      <c r="G42" s="250">
        <f t="shared" si="1"/>
        <v>0.02063700749931398</v>
      </c>
      <c r="H42" s="247">
        <v>7522</v>
      </c>
      <c r="I42" s="248">
        <v>9296</v>
      </c>
      <c r="J42" s="249">
        <v>152</v>
      </c>
      <c r="K42" s="266">
        <v>100</v>
      </c>
      <c r="L42" s="267">
        <f t="shared" si="2"/>
        <v>17070</v>
      </c>
      <c r="M42" s="268">
        <f t="shared" si="3"/>
        <v>0.39220855301698876</v>
      </c>
      <c r="N42" s="247">
        <v>94456</v>
      </c>
      <c r="O42" s="248">
        <v>105949</v>
      </c>
      <c r="P42" s="249">
        <v>651</v>
      </c>
      <c r="Q42" s="266">
        <v>708</v>
      </c>
      <c r="R42" s="267">
        <f t="shared" si="4"/>
        <v>201764</v>
      </c>
      <c r="S42" s="250">
        <f t="shared" si="5"/>
        <v>0.017862565440622754</v>
      </c>
      <c r="T42" s="261">
        <v>69828</v>
      </c>
      <c r="U42" s="248">
        <v>73685</v>
      </c>
      <c r="V42" s="249">
        <v>684</v>
      </c>
      <c r="W42" s="266">
        <v>716</v>
      </c>
      <c r="X42" s="267">
        <f t="shared" si="6"/>
        <v>144913</v>
      </c>
      <c r="Y42" s="252">
        <f t="shared" si="7"/>
        <v>0.3923112488182565</v>
      </c>
    </row>
    <row r="43" spans="1:25" s="104" customFormat="1" ht="19.5" customHeight="1">
      <c r="A43" s="246" t="s">
        <v>415</v>
      </c>
      <c r="B43" s="247">
        <v>8066</v>
      </c>
      <c r="C43" s="248">
        <v>7625</v>
      </c>
      <c r="D43" s="249">
        <v>0</v>
      </c>
      <c r="E43" s="266">
        <v>0</v>
      </c>
      <c r="F43" s="267">
        <f>SUM(B43:E43)</f>
        <v>15691</v>
      </c>
      <c r="G43" s="250">
        <f>F43/$F$9</f>
        <v>0.013625722056458477</v>
      </c>
      <c r="H43" s="247">
        <v>6949</v>
      </c>
      <c r="I43" s="248">
        <v>6677</v>
      </c>
      <c r="J43" s="249">
        <v>11</v>
      </c>
      <c r="K43" s="266">
        <v>0</v>
      </c>
      <c r="L43" s="267">
        <f>SUM(H43:K43)</f>
        <v>13637</v>
      </c>
      <c r="M43" s="268">
        <f>IF(ISERROR(F43/L43-1),"         /0",(F43/L43-1))</f>
        <v>0.15061963775023823</v>
      </c>
      <c r="N43" s="247">
        <v>89168</v>
      </c>
      <c r="O43" s="248">
        <v>84857</v>
      </c>
      <c r="P43" s="249">
        <v>389</v>
      </c>
      <c r="Q43" s="266">
        <v>483</v>
      </c>
      <c r="R43" s="267">
        <f>SUM(N43:Q43)</f>
        <v>174897</v>
      </c>
      <c r="S43" s="250">
        <f>R43/$R$9</f>
        <v>0.015483976863407734</v>
      </c>
      <c r="T43" s="261">
        <v>80945</v>
      </c>
      <c r="U43" s="248">
        <v>77966</v>
      </c>
      <c r="V43" s="249">
        <v>37</v>
      </c>
      <c r="W43" s="266">
        <v>28</v>
      </c>
      <c r="X43" s="267">
        <f>SUM(T43:W43)</f>
        <v>158976</v>
      </c>
      <c r="Y43" s="252">
        <f>IF(ISERROR(R43/X43-1),"         /0",IF(R43/X43&gt;5,"  *  ",(R43/X43-1)))</f>
        <v>0.10014719202898559</v>
      </c>
    </row>
    <row r="44" spans="1:25" s="104" customFormat="1" ht="19.5" customHeight="1">
      <c r="A44" s="246" t="s">
        <v>416</v>
      </c>
      <c r="B44" s="247">
        <v>4739</v>
      </c>
      <c r="C44" s="248">
        <v>3295</v>
      </c>
      <c r="D44" s="249">
        <v>2</v>
      </c>
      <c r="E44" s="266">
        <v>6</v>
      </c>
      <c r="F44" s="267">
        <f>SUM(B44:E44)</f>
        <v>8042</v>
      </c>
      <c r="G44" s="250">
        <f>F44/$F$9</f>
        <v>0.006983497341026006</v>
      </c>
      <c r="H44" s="247">
        <v>3262</v>
      </c>
      <c r="I44" s="248">
        <v>3287</v>
      </c>
      <c r="J44" s="249">
        <v>4</v>
      </c>
      <c r="K44" s="266">
        <v>2</v>
      </c>
      <c r="L44" s="267">
        <f>SUM(H44:K44)</f>
        <v>6555</v>
      </c>
      <c r="M44" s="268">
        <f>IF(ISERROR(F44/L44-1),"         /0",(F44/L44-1))</f>
        <v>0.22684973302822264</v>
      </c>
      <c r="N44" s="247">
        <v>49311</v>
      </c>
      <c r="O44" s="248">
        <v>33387</v>
      </c>
      <c r="P44" s="249">
        <v>177</v>
      </c>
      <c r="Q44" s="266">
        <v>210</v>
      </c>
      <c r="R44" s="267">
        <f>SUM(N44:Q44)</f>
        <v>83085</v>
      </c>
      <c r="S44" s="250">
        <f>R44/$R$9</f>
        <v>0.007355679157997173</v>
      </c>
      <c r="T44" s="261">
        <v>42679</v>
      </c>
      <c r="U44" s="248">
        <v>33617</v>
      </c>
      <c r="V44" s="249">
        <v>25</v>
      </c>
      <c r="W44" s="266">
        <v>5</v>
      </c>
      <c r="X44" s="267">
        <f>SUM(T44:W44)</f>
        <v>76326</v>
      </c>
      <c r="Y44" s="252">
        <f>IF(ISERROR(R44/X44-1),"         /0",IF(R44/X44&gt;5,"  *  ",(R44/X44-1)))</f>
        <v>0.08855435893404606</v>
      </c>
    </row>
    <row r="45" spans="1:25" s="104" customFormat="1" ht="19.5" customHeight="1">
      <c r="A45" s="246" t="s">
        <v>417</v>
      </c>
      <c r="B45" s="247">
        <v>3181</v>
      </c>
      <c r="C45" s="248">
        <v>3376</v>
      </c>
      <c r="D45" s="249">
        <v>7</v>
      </c>
      <c r="E45" s="266">
        <v>10</v>
      </c>
      <c r="F45" s="267">
        <f>SUM(B45:E45)</f>
        <v>6574</v>
      </c>
      <c r="G45" s="250">
        <f>F45/$F$9</f>
        <v>0.005708718169597732</v>
      </c>
      <c r="H45" s="247">
        <v>3092</v>
      </c>
      <c r="I45" s="248">
        <v>2993</v>
      </c>
      <c r="J45" s="249"/>
      <c r="K45" s="266">
        <v>0</v>
      </c>
      <c r="L45" s="267">
        <f>SUM(H45:K45)</f>
        <v>6085</v>
      </c>
      <c r="M45" s="268">
        <f>IF(ISERROR(F45/L45-1),"         /0",(F45/L45-1))</f>
        <v>0.08036154478225144</v>
      </c>
      <c r="N45" s="247">
        <v>32168</v>
      </c>
      <c r="O45" s="248">
        <v>31399</v>
      </c>
      <c r="P45" s="249">
        <v>34</v>
      </c>
      <c r="Q45" s="266">
        <v>204</v>
      </c>
      <c r="R45" s="267">
        <f>SUM(N45:Q45)</f>
        <v>63805</v>
      </c>
      <c r="S45" s="250">
        <f>R45/$R$9</f>
        <v>0.00564878267648805</v>
      </c>
      <c r="T45" s="261">
        <v>31272</v>
      </c>
      <c r="U45" s="248">
        <v>28782</v>
      </c>
      <c r="V45" s="249">
        <v>132</v>
      </c>
      <c r="W45" s="266">
        <v>12</v>
      </c>
      <c r="X45" s="267">
        <f>SUM(T45:W45)</f>
        <v>60198</v>
      </c>
      <c r="Y45" s="252">
        <f>IF(ISERROR(R45/X45-1),"         /0",IF(R45/X45&gt;5,"  *  ",(R45/X45-1)))</f>
        <v>0.05991893418385996</v>
      </c>
    </row>
    <row r="46" spans="1:25" s="104" customFormat="1" ht="19.5" customHeight="1">
      <c r="A46" s="246" t="s">
        <v>418</v>
      </c>
      <c r="B46" s="247">
        <v>1121</v>
      </c>
      <c r="C46" s="248">
        <v>1091</v>
      </c>
      <c r="D46" s="249">
        <v>0</v>
      </c>
      <c r="E46" s="266">
        <v>0</v>
      </c>
      <c r="F46" s="267">
        <f t="shared" si="0"/>
        <v>2212</v>
      </c>
      <c r="G46" s="250">
        <f t="shared" si="1"/>
        <v>0.001920852538964129</v>
      </c>
      <c r="H46" s="247">
        <v>1608</v>
      </c>
      <c r="I46" s="248">
        <v>1572</v>
      </c>
      <c r="J46" s="249"/>
      <c r="K46" s="266"/>
      <c r="L46" s="267">
        <f t="shared" si="2"/>
        <v>3180</v>
      </c>
      <c r="M46" s="268">
        <f t="shared" si="3"/>
        <v>-0.3044025157232705</v>
      </c>
      <c r="N46" s="247">
        <v>10830</v>
      </c>
      <c r="O46" s="248">
        <v>9569</v>
      </c>
      <c r="P46" s="249">
        <v>8</v>
      </c>
      <c r="Q46" s="266">
        <v>14</v>
      </c>
      <c r="R46" s="267">
        <f t="shared" si="4"/>
        <v>20421</v>
      </c>
      <c r="S46" s="250">
        <f t="shared" si="5"/>
        <v>0.0018079114651917947</v>
      </c>
      <c r="T46" s="261">
        <v>11924</v>
      </c>
      <c r="U46" s="248">
        <v>10614</v>
      </c>
      <c r="V46" s="249">
        <v>19</v>
      </c>
      <c r="W46" s="266">
        <v>26</v>
      </c>
      <c r="X46" s="267">
        <f t="shared" si="6"/>
        <v>22583</v>
      </c>
      <c r="Y46" s="252">
        <f t="shared" si="7"/>
        <v>-0.09573573041668515</v>
      </c>
    </row>
    <row r="47" spans="1:25" s="104" customFormat="1" ht="19.5" customHeight="1">
      <c r="A47" s="246" t="s">
        <v>419</v>
      </c>
      <c r="B47" s="247">
        <v>359</v>
      </c>
      <c r="C47" s="248">
        <v>368</v>
      </c>
      <c r="D47" s="249">
        <v>0</v>
      </c>
      <c r="E47" s="266">
        <v>0</v>
      </c>
      <c r="F47" s="267">
        <f t="shared" si="0"/>
        <v>727</v>
      </c>
      <c r="G47" s="250">
        <f t="shared" si="1"/>
        <v>0.0006313109384389339</v>
      </c>
      <c r="H47" s="247">
        <v>634</v>
      </c>
      <c r="I47" s="248">
        <v>419</v>
      </c>
      <c r="J47" s="249"/>
      <c r="K47" s="266"/>
      <c r="L47" s="267">
        <f t="shared" si="2"/>
        <v>1053</v>
      </c>
      <c r="M47" s="268">
        <f t="shared" si="3"/>
        <v>-0.3095916429249762</v>
      </c>
      <c r="N47" s="247">
        <v>3771</v>
      </c>
      <c r="O47" s="248">
        <v>3772</v>
      </c>
      <c r="P47" s="249"/>
      <c r="Q47" s="266">
        <v>1</v>
      </c>
      <c r="R47" s="267">
        <f t="shared" si="4"/>
        <v>7544</v>
      </c>
      <c r="S47" s="250">
        <f t="shared" si="5"/>
        <v>0.0006678852207730718</v>
      </c>
      <c r="T47" s="261">
        <v>5100</v>
      </c>
      <c r="U47" s="248">
        <v>4056</v>
      </c>
      <c r="V47" s="249"/>
      <c r="W47" s="266"/>
      <c r="X47" s="267">
        <f t="shared" si="6"/>
        <v>9156</v>
      </c>
      <c r="Y47" s="252">
        <f t="shared" si="7"/>
        <v>-0.17605941459152463</v>
      </c>
    </row>
    <row r="48" spans="1:25" s="104" customFormat="1" ht="19.5" customHeight="1" thickBot="1">
      <c r="A48" s="253" t="s">
        <v>48</v>
      </c>
      <c r="B48" s="254">
        <v>93</v>
      </c>
      <c r="C48" s="255">
        <v>254</v>
      </c>
      <c r="D48" s="256">
        <v>0</v>
      </c>
      <c r="E48" s="269">
        <v>2</v>
      </c>
      <c r="F48" s="270">
        <f>SUM(B48:E48)</f>
        <v>349</v>
      </c>
      <c r="G48" s="257">
        <f>F48/$F$9</f>
        <v>0.00030306398557797514</v>
      </c>
      <c r="H48" s="254">
        <v>269</v>
      </c>
      <c r="I48" s="255">
        <v>218</v>
      </c>
      <c r="J48" s="256"/>
      <c r="K48" s="269"/>
      <c r="L48" s="270">
        <f>SUM(H48:K48)</f>
        <v>487</v>
      </c>
      <c r="M48" s="271">
        <f>IF(ISERROR(F48/L48-1),"         /0",(F48/L48-1))</f>
        <v>-0.28336755646817247</v>
      </c>
      <c r="N48" s="254">
        <v>1304</v>
      </c>
      <c r="O48" s="255">
        <v>3222</v>
      </c>
      <c r="P48" s="256">
        <v>10</v>
      </c>
      <c r="Q48" s="269">
        <v>6</v>
      </c>
      <c r="R48" s="270">
        <f>SUM(N48:Q48)</f>
        <v>4542</v>
      </c>
      <c r="S48" s="257">
        <f>R48/$R$9</f>
        <v>0.0004021122312766824</v>
      </c>
      <c r="T48" s="270">
        <v>2812</v>
      </c>
      <c r="U48" s="255">
        <v>2330</v>
      </c>
      <c r="V48" s="256">
        <v>19</v>
      </c>
      <c r="W48" s="269">
        <v>14</v>
      </c>
      <c r="X48" s="270">
        <f>SUM(T48:W48)</f>
        <v>5175</v>
      </c>
      <c r="Y48" s="259">
        <f>IF(ISERROR(R48/X48-1),"         /0",IF(R48/X48&gt;5,"  *  ",(R48/X48-1)))</f>
        <v>-0.1223188405797101</v>
      </c>
    </row>
    <row r="49" spans="1:25" s="134" customFormat="1" ht="19.5" customHeight="1">
      <c r="A49" s="143" t="s">
        <v>49</v>
      </c>
      <c r="B49" s="140">
        <f>SUM(B50:B52)</f>
        <v>15762</v>
      </c>
      <c r="C49" s="139">
        <f>SUM(C50:C52)</f>
        <v>15285</v>
      </c>
      <c r="D49" s="138">
        <f>SUM(D50:D52)</f>
        <v>119</v>
      </c>
      <c r="E49" s="137">
        <f>SUM(E50:E52)</f>
        <v>106</v>
      </c>
      <c r="F49" s="136">
        <f t="shared" si="0"/>
        <v>31272</v>
      </c>
      <c r="G49" s="141">
        <f t="shared" si="1"/>
        <v>0.027155922512878048</v>
      </c>
      <c r="H49" s="140">
        <f>SUM(H50:H52)</f>
        <v>10398</v>
      </c>
      <c r="I49" s="139">
        <f>SUM(I50:I52)</f>
        <v>11362</v>
      </c>
      <c r="J49" s="138">
        <f>SUM(J50:J52)</f>
        <v>192</v>
      </c>
      <c r="K49" s="137">
        <f>SUM(K50:K52)</f>
        <v>82</v>
      </c>
      <c r="L49" s="136">
        <f t="shared" si="2"/>
        <v>22034</v>
      </c>
      <c r="M49" s="142">
        <f t="shared" si="3"/>
        <v>0.419261141871653</v>
      </c>
      <c r="N49" s="140">
        <f>SUM(N50:N52)</f>
        <v>143656</v>
      </c>
      <c r="O49" s="139">
        <f>SUM(O50:O52)</f>
        <v>147519</v>
      </c>
      <c r="P49" s="138">
        <f>SUM(P50:P52)</f>
        <v>4872</v>
      </c>
      <c r="Q49" s="137">
        <f>SUM(Q50:Q52)</f>
        <v>5187</v>
      </c>
      <c r="R49" s="136">
        <f t="shared" si="4"/>
        <v>301234</v>
      </c>
      <c r="S49" s="141">
        <f t="shared" si="5"/>
        <v>0.026668841011977137</v>
      </c>
      <c r="T49" s="140">
        <f>SUM(T50:T52)</f>
        <v>120053</v>
      </c>
      <c r="U49" s="139">
        <f>SUM(U50:U52)</f>
        <v>124725</v>
      </c>
      <c r="V49" s="138">
        <f>SUM(V50:V52)</f>
        <v>2594</v>
      </c>
      <c r="W49" s="137">
        <f>SUM(W50:W52)</f>
        <v>2469</v>
      </c>
      <c r="X49" s="136">
        <f t="shared" si="6"/>
        <v>249841</v>
      </c>
      <c r="Y49" s="135">
        <f t="shared" si="7"/>
        <v>0.2057028269979706</v>
      </c>
    </row>
    <row r="50" spans="1:25" ht="19.5" customHeight="1">
      <c r="A50" s="401" t="s">
        <v>420</v>
      </c>
      <c r="B50" s="402">
        <v>11939</v>
      </c>
      <c r="C50" s="403">
        <v>11523</v>
      </c>
      <c r="D50" s="404">
        <v>115</v>
      </c>
      <c r="E50" s="405">
        <v>106</v>
      </c>
      <c r="F50" s="406">
        <f t="shared" si="0"/>
        <v>23683</v>
      </c>
      <c r="G50" s="407">
        <f t="shared" si="1"/>
        <v>0.02056580048837589</v>
      </c>
      <c r="H50" s="402">
        <v>7418</v>
      </c>
      <c r="I50" s="403">
        <v>7871</v>
      </c>
      <c r="J50" s="404">
        <v>168</v>
      </c>
      <c r="K50" s="405">
        <v>58</v>
      </c>
      <c r="L50" s="406">
        <f t="shared" si="2"/>
        <v>15515</v>
      </c>
      <c r="M50" s="408">
        <f t="shared" si="3"/>
        <v>0.5264582661940058</v>
      </c>
      <c r="N50" s="402">
        <v>104059</v>
      </c>
      <c r="O50" s="403">
        <v>105699</v>
      </c>
      <c r="P50" s="404">
        <v>4771</v>
      </c>
      <c r="Q50" s="405">
        <v>5010</v>
      </c>
      <c r="R50" s="406">
        <f t="shared" si="4"/>
        <v>219539</v>
      </c>
      <c r="S50" s="407">
        <f t="shared" si="5"/>
        <v>0.019436221299482956</v>
      </c>
      <c r="T50" s="409">
        <v>81852</v>
      </c>
      <c r="U50" s="403">
        <v>83924</v>
      </c>
      <c r="V50" s="404">
        <v>2263</v>
      </c>
      <c r="W50" s="405">
        <v>2130</v>
      </c>
      <c r="X50" s="406">
        <f t="shared" si="6"/>
        <v>170169</v>
      </c>
      <c r="Y50" s="410">
        <f t="shared" si="7"/>
        <v>0.2901233479658458</v>
      </c>
    </row>
    <row r="51" spans="1:25" ht="19.5" customHeight="1">
      <c r="A51" s="391" t="s">
        <v>421</v>
      </c>
      <c r="B51" s="392">
        <v>3537</v>
      </c>
      <c r="C51" s="393">
        <v>3638</v>
      </c>
      <c r="D51" s="394">
        <v>4</v>
      </c>
      <c r="E51" s="395">
        <v>0</v>
      </c>
      <c r="F51" s="396">
        <f>SUM(B51:E51)</f>
        <v>7179</v>
      </c>
      <c r="G51" s="397">
        <f>F51/$F$9</f>
        <v>0.006234086969811701</v>
      </c>
      <c r="H51" s="392">
        <v>2863</v>
      </c>
      <c r="I51" s="393">
        <v>3304</v>
      </c>
      <c r="J51" s="394">
        <v>24</v>
      </c>
      <c r="K51" s="395">
        <v>19</v>
      </c>
      <c r="L51" s="396">
        <f>SUM(H51:K51)</f>
        <v>6210</v>
      </c>
      <c r="M51" s="398">
        <f>IF(ISERROR(F51/L51-1),"         /0",(F51/L51-1))</f>
        <v>0.1560386473429951</v>
      </c>
      <c r="N51" s="392">
        <v>37776</v>
      </c>
      <c r="O51" s="393">
        <v>40750</v>
      </c>
      <c r="P51" s="394">
        <v>90</v>
      </c>
      <c r="Q51" s="395">
        <v>172</v>
      </c>
      <c r="R51" s="396">
        <f>SUM(N51:Q51)</f>
        <v>78788</v>
      </c>
      <c r="S51" s="397">
        <f>R51/$R$9</f>
        <v>0.006975257260640083</v>
      </c>
      <c r="T51" s="400">
        <v>34728</v>
      </c>
      <c r="U51" s="393">
        <v>36681</v>
      </c>
      <c r="V51" s="394">
        <v>283</v>
      </c>
      <c r="W51" s="395">
        <v>181</v>
      </c>
      <c r="X51" s="396">
        <f>SUM(T51:W51)</f>
        <v>71873</v>
      </c>
      <c r="Y51" s="399">
        <f>IF(ISERROR(R51/X51-1),"         /0",IF(R51/X51&gt;5,"  *  ",(R51/X51-1)))</f>
        <v>0.0962113728382008</v>
      </c>
    </row>
    <row r="52" spans="1:25" ht="19.5" customHeight="1" thickBot="1">
      <c r="A52" s="246" t="s">
        <v>48</v>
      </c>
      <c r="B52" s="247">
        <v>286</v>
      </c>
      <c r="C52" s="248">
        <v>124</v>
      </c>
      <c r="D52" s="249">
        <v>0</v>
      </c>
      <c r="E52" s="266">
        <v>0</v>
      </c>
      <c r="F52" s="267">
        <f t="shared" si="0"/>
        <v>410</v>
      </c>
      <c r="G52" s="250">
        <f t="shared" si="1"/>
        <v>0.00035603505469045793</v>
      </c>
      <c r="H52" s="247">
        <v>117</v>
      </c>
      <c r="I52" s="248">
        <v>187</v>
      </c>
      <c r="J52" s="249">
        <v>0</v>
      </c>
      <c r="K52" s="266">
        <v>5</v>
      </c>
      <c r="L52" s="267">
        <f t="shared" si="2"/>
        <v>309</v>
      </c>
      <c r="M52" s="268">
        <f t="shared" si="3"/>
        <v>0.3268608414239482</v>
      </c>
      <c r="N52" s="247">
        <v>1821</v>
      </c>
      <c r="O52" s="248">
        <v>1070</v>
      </c>
      <c r="P52" s="249">
        <v>11</v>
      </c>
      <c r="Q52" s="266">
        <v>5</v>
      </c>
      <c r="R52" s="267">
        <f t="shared" si="4"/>
        <v>2907</v>
      </c>
      <c r="S52" s="250">
        <f t="shared" si="5"/>
        <v>0.0002573624518540986</v>
      </c>
      <c r="T52" s="261">
        <v>3473</v>
      </c>
      <c r="U52" s="248">
        <v>4120</v>
      </c>
      <c r="V52" s="249">
        <v>48</v>
      </c>
      <c r="W52" s="266">
        <v>158</v>
      </c>
      <c r="X52" s="267">
        <f t="shared" si="6"/>
        <v>7799</v>
      </c>
      <c r="Y52" s="252">
        <f t="shared" si="7"/>
        <v>-0.6272599051160406</v>
      </c>
    </row>
    <row r="53" spans="1:25" s="104" customFormat="1" ht="19.5" customHeight="1" thickBot="1">
      <c r="A53" s="133" t="s">
        <v>48</v>
      </c>
      <c r="B53" s="130">
        <v>3804</v>
      </c>
      <c r="C53" s="129">
        <v>4243</v>
      </c>
      <c r="D53" s="128">
        <v>0</v>
      </c>
      <c r="E53" s="127">
        <v>0</v>
      </c>
      <c r="F53" s="126">
        <f t="shared" si="0"/>
        <v>8047</v>
      </c>
      <c r="G53" s="131">
        <f t="shared" si="1"/>
        <v>0.006987839231936866</v>
      </c>
      <c r="H53" s="130">
        <v>3155</v>
      </c>
      <c r="I53" s="129">
        <v>3197</v>
      </c>
      <c r="J53" s="128">
        <v>0</v>
      </c>
      <c r="K53" s="127">
        <v>0</v>
      </c>
      <c r="L53" s="126">
        <f t="shared" si="2"/>
        <v>6352</v>
      </c>
      <c r="M53" s="132">
        <f t="shared" si="3"/>
        <v>0.266845088161209</v>
      </c>
      <c r="N53" s="130">
        <v>31322</v>
      </c>
      <c r="O53" s="129">
        <v>31840</v>
      </c>
      <c r="P53" s="128">
        <v>95</v>
      </c>
      <c r="Q53" s="127">
        <v>76</v>
      </c>
      <c r="R53" s="126">
        <f t="shared" si="4"/>
        <v>63333</v>
      </c>
      <c r="S53" s="131">
        <f t="shared" si="5"/>
        <v>0.0056069955842021416</v>
      </c>
      <c r="T53" s="130">
        <v>26562</v>
      </c>
      <c r="U53" s="129">
        <v>26728</v>
      </c>
      <c r="V53" s="128">
        <v>2</v>
      </c>
      <c r="W53" s="127">
        <v>6</v>
      </c>
      <c r="X53" s="126">
        <f t="shared" si="6"/>
        <v>53298</v>
      </c>
      <c r="Y53" s="125">
        <f t="shared" si="7"/>
        <v>0.18828098615332656</v>
      </c>
    </row>
    <row r="54" ht="3" customHeight="1" thickTop="1">
      <c r="A54" s="63"/>
    </row>
    <row r="55" ht="14.25">
      <c r="A55" s="63" t="s">
        <v>47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4:Y65536 M54:M65536 Y3 M3">
    <cfRule type="cellIs" priority="3" dxfId="101" operator="lessThan" stopIfTrue="1">
      <formula>0</formula>
    </cfRule>
  </conditionalFormatting>
  <conditionalFormatting sqref="M9:M53 Y9:Y53">
    <cfRule type="cellIs" priority="4" dxfId="102" operator="lessThan" stopIfTrue="1">
      <formula>0</formula>
    </cfRule>
    <cfRule type="cellIs" priority="5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7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9.28125" style="80" customWidth="1"/>
    <col min="2" max="2" width="10.57421875" style="80" bestFit="1" customWidth="1"/>
    <col min="3" max="3" width="10.7109375" style="80" bestFit="1" customWidth="1"/>
    <col min="4" max="4" width="8.57421875" style="80" bestFit="1" customWidth="1"/>
    <col min="5" max="5" width="10.7109375" style="80" bestFit="1" customWidth="1"/>
    <col min="6" max="6" width="12.00390625" style="80" bestFit="1" customWidth="1"/>
    <col min="7" max="7" width="9.7109375" style="80" customWidth="1"/>
    <col min="8" max="8" width="10.57421875" style="80" bestFit="1" customWidth="1"/>
    <col min="9" max="9" width="10.7109375" style="80" bestFit="1" customWidth="1"/>
    <col min="10" max="10" width="8.57421875" style="80" customWidth="1"/>
    <col min="11" max="11" width="10.7109375" style="80" bestFit="1" customWidth="1"/>
    <col min="12" max="12" width="11.28125" style="80" customWidth="1"/>
    <col min="13" max="13" width="10.8515625" style="80" bestFit="1" customWidth="1"/>
    <col min="14" max="14" width="11.57421875" style="80" customWidth="1"/>
    <col min="15" max="15" width="11.28125" style="80" customWidth="1"/>
    <col min="16" max="16" width="9.00390625" style="80" customWidth="1"/>
    <col min="17" max="17" width="10.8515625" style="80" customWidth="1"/>
    <col min="18" max="18" width="12.7109375" style="80" bestFit="1" customWidth="1"/>
    <col min="19" max="19" width="9.8515625" style="80" bestFit="1" customWidth="1"/>
    <col min="20" max="21" width="11.140625" style="80" bestFit="1" customWidth="1"/>
    <col min="22" max="23" width="10.28125" style="80" customWidth="1"/>
    <col min="24" max="24" width="12.7109375" style="80" bestFit="1" customWidth="1"/>
    <col min="25" max="25" width="9.8515625" style="80" bestFit="1" customWidth="1"/>
    <col min="26" max="16384" width="8.00390625" style="80" customWidth="1"/>
  </cols>
  <sheetData>
    <row r="1" spans="24:25" ht="16.5">
      <c r="X1" s="554" t="s">
        <v>26</v>
      </c>
      <c r="Y1" s="554"/>
    </row>
    <row r="2" ht="5.25" customHeight="1" thickBot="1"/>
    <row r="3" spans="1:25" ht="24.75" customHeight="1" thickTop="1">
      <c r="A3" s="643" t="s">
        <v>61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40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124" customFormat="1" ht="15.75" customHeight="1" thickBot="1" thickTop="1">
      <c r="A5" s="657" t="s">
        <v>60</v>
      </c>
      <c r="B5" s="636" t="s">
        <v>33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32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93" customFormat="1" ht="26.25" customHeight="1">
      <c r="A6" s="658"/>
      <c r="B6" s="628" t="s">
        <v>155</v>
      </c>
      <c r="C6" s="629"/>
      <c r="D6" s="629"/>
      <c r="E6" s="629"/>
      <c r="F6" s="629"/>
      <c r="G6" s="633" t="s">
        <v>31</v>
      </c>
      <c r="H6" s="628" t="s">
        <v>156</v>
      </c>
      <c r="I6" s="629"/>
      <c r="J6" s="629"/>
      <c r="K6" s="629"/>
      <c r="L6" s="629"/>
      <c r="M6" s="630" t="s">
        <v>30</v>
      </c>
      <c r="N6" s="628" t="s">
        <v>157</v>
      </c>
      <c r="O6" s="629"/>
      <c r="P6" s="629"/>
      <c r="Q6" s="629"/>
      <c r="R6" s="629"/>
      <c r="S6" s="633" t="s">
        <v>31</v>
      </c>
      <c r="T6" s="628" t="s">
        <v>158</v>
      </c>
      <c r="U6" s="629"/>
      <c r="V6" s="629"/>
      <c r="W6" s="629"/>
      <c r="X6" s="629"/>
      <c r="Y6" s="646" t="s">
        <v>30</v>
      </c>
    </row>
    <row r="7" spans="1:25" s="93" customFormat="1" ht="26.25" customHeight="1">
      <c r="A7" s="659"/>
      <c r="B7" s="651" t="s">
        <v>20</v>
      </c>
      <c r="C7" s="650"/>
      <c r="D7" s="649" t="s">
        <v>19</v>
      </c>
      <c r="E7" s="650"/>
      <c r="F7" s="641" t="s">
        <v>15</v>
      </c>
      <c r="G7" s="634"/>
      <c r="H7" s="651" t="s">
        <v>20</v>
      </c>
      <c r="I7" s="650"/>
      <c r="J7" s="649" t="s">
        <v>19</v>
      </c>
      <c r="K7" s="650"/>
      <c r="L7" s="641" t="s">
        <v>15</v>
      </c>
      <c r="M7" s="631"/>
      <c r="N7" s="651" t="s">
        <v>20</v>
      </c>
      <c r="O7" s="650"/>
      <c r="P7" s="649" t="s">
        <v>19</v>
      </c>
      <c r="Q7" s="650"/>
      <c r="R7" s="641" t="s">
        <v>15</v>
      </c>
      <c r="S7" s="634"/>
      <c r="T7" s="651" t="s">
        <v>20</v>
      </c>
      <c r="U7" s="650"/>
      <c r="V7" s="649" t="s">
        <v>19</v>
      </c>
      <c r="W7" s="650"/>
      <c r="X7" s="641" t="s">
        <v>15</v>
      </c>
      <c r="Y7" s="647"/>
    </row>
    <row r="8" spans="1:25" s="120" customFormat="1" ht="15" thickBot="1">
      <c r="A8" s="660"/>
      <c r="B8" s="123" t="s">
        <v>17</v>
      </c>
      <c r="C8" s="121" t="s">
        <v>16</v>
      </c>
      <c r="D8" s="122" t="s">
        <v>17</v>
      </c>
      <c r="E8" s="121" t="s">
        <v>16</v>
      </c>
      <c r="F8" s="642"/>
      <c r="G8" s="635"/>
      <c r="H8" s="123" t="s">
        <v>17</v>
      </c>
      <c r="I8" s="121" t="s">
        <v>16</v>
      </c>
      <c r="J8" s="122" t="s">
        <v>17</v>
      </c>
      <c r="K8" s="121" t="s">
        <v>16</v>
      </c>
      <c r="L8" s="642"/>
      <c r="M8" s="632"/>
      <c r="N8" s="123" t="s">
        <v>17</v>
      </c>
      <c r="O8" s="121" t="s">
        <v>16</v>
      </c>
      <c r="P8" s="122" t="s">
        <v>17</v>
      </c>
      <c r="Q8" s="121" t="s">
        <v>16</v>
      </c>
      <c r="R8" s="642"/>
      <c r="S8" s="635"/>
      <c r="T8" s="123" t="s">
        <v>17</v>
      </c>
      <c r="U8" s="121" t="s">
        <v>16</v>
      </c>
      <c r="V8" s="122" t="s">
        <v>17</v>
      </c>
      <c r="W8" s="121" t="s">
        <v>16</v>
      </c>
      <c r="X8" s="642"/>
      <c r="Y8" s="648"/>
    </row>
    <row r="9" spans="1:25" s="501" customFormat="1" ht="18" customHeight="1" thickBot="1" thickTop="1">
      <c r="A9" s="710" t="s">
        <v>22</v>
      </c>
      <c r="B9" s="711">
        <f>B10+B24+B40+B54+B67+B75</f>
        <v>567250</v>
      </c>
      <c r="C9" s="712">
        <f>C10+C24+C40+C54+C67+C75</f>
        <v>576961</v>
      </c>
      <c r="D9" s="713">
        <f>D10+D24+D40+D54+D67+D75</f>
        <v>3471</v>
      </c>
      <c r="E9" s="712">
        <f>E10+E24+E40+E54+E67+E75</f>
        <v>3890</v>
      </c>
      <c r="F9" s="713">
        <f aca="true" t="shared" si="0" ref="F9:F42">SUM(B9:E9)</f>
        <v>1151572</v>
      </c>
      <c r="G9" s="714">
        <f aca="true" t="shared" si="1" ref="G9:G42">F9/$F$9</f>
        <v>1</v>
      </c>
      <c r="H9" s="711">
        <f>H10+H24+H40+H54+H67+H75</f>
        <v>497508</v>
      </c>
      <c r="I9" s="712">
        <f>I10+I24+I40+I54+I67+I75</f>
        <v>514641</v>
      </c>
      <c r="J9" s="713">
        <f>J10+J24+J40+J54+J67+J75</f>
        <v>3886</v>
      </c>
      <c r="K9" s="712">
        <f>K10+K24+K40+K54+K67+K75</f>
        <v>1901</v>
      </c>
      <c r="L9" s="713">
        <f aca="true" t="shared" si="2" ref="L9:L42">SUM(H9:K9)</f>
        <v>1017936</v>
      </c>
      <c r="M9" s="715">
        <f aca="true" t="shared" si="3" ref="M9:M42">IF(ISERROR(F9/L9-1),"         /0",(F9/L9-1))</f>
        <v>0.1312813379230129</v>
      </c>
      <c r="N9" s="711">
        <f>N10+N24+N40+N54+N67+N75</f>
        <v>5633582</v>
      </c>
      <c r="O9" s="712">
        <f>O10+O24+O40+O54+O67+O75</f>
        <v>5537649</v>
      </c>
      <c r="P9" s="713">
        <f>P10+P24+P40+P54+P67+P75</f>
        <v>59978</v>
      </c>
      <c r="Q9" s="712">
        <f>Q10+Q24+Q40+Q54+Q67+Q75</f>
        <v>64145</v>
      </c>
      <c r="R9" s="713">
        <f aca="true" t="shared" si="4" ref="R9:R42">SUM(N9:Q9)</f>
        <v>11295354</v>
      </c>
      <c r="S9" s="714">
        <f aca="true" t="shared" si="5" ref="S9:S42">R9/$R$9</f>
        <v>1</v>
      </c>
      <c r="T9" s="711">
        <f>T10+T24+T40+T54+T67+T75</f>
        <v>5057140</v>
      </c>
      <c r="U9" s="712">
        <f>U10+U24+U40+U54+U67+U75</f>
        <v>4996812</v>
      </c>
      <c r="V9" s="713">
        <f>V10+V24+V40+V54+V67+V75</f>
        <v>16042</v>
      </c>
      <c r="W9" s="712">
        <f>W10+W24+W40+W54+W67+W75</f>
        <v>15086</v>
      </c>
      <c r="X9" s="713">
        <f aca="true" t="shared" si="6" ref="X9:X42">SUM(T9:W9)</f>
        <v>10085080</v>
      </c>
      <c r="Y9" s="715">
        <f>IF(ISERROR(R9/X9-1),"         /0",(R9/X9-1))</f>
        <v>0.12000638567071364</v>
      </c>
    </row>
    <row r="10" spans="1:25" s="134" customFormat="1" ht="19.5" customHeight="1">
      <c r="A10" s="143" t="s">
        <v>53</v>
      </c>
      <c r="B10" s="140">
        <f>SUM(B11:B23)</f>
        <v>149105</v>
      </c>
      <c r="C10" s="139">
        <f>SUM(C11:C23)</f>
        <v>156604</v>
      </c>
      <c r="D10" s="138">
        <f>SUM(D11:D23)</f>
        <v>114</v>
      </c>
      <c r="E10" s="139">
        <f>SUM(E11:E23)</f>
        <v>693</v>
      </c>
      <c r="F10" s="138">
        <f t="shared" si="0"/>
        <v>306516</v>
      </c>
      <c r="G10" s="141">
        <f t="shared" si="1"/>
        <v>0.2661718068865863</v>
      </c>
      <c r="H10" s="140">
        <f>SUM(H11:H23)</f>
        <v>121944</v>
      </c>
      <c r="I10" s="139">
        <f>SUM(I11:I23)</f>
        <v>129206</v>
      </c>
      <c r="J10" s="138">
        <f>SUM(J11:J23)</f>
        <v>474</v>
      </c>
      <c r="K10" s="139">
        <f>SUM(K11:K23)</f>
        <v>33</v>
      </c>
      <c r="L10" s="138">
        <f t="shared" si="2"/>
        <v>251657</v>
      </c>
      <c r="M10" s="142">
        <f t="shared" si="3"/>
        <v>0.21799115462713137</v>
      </c>
      <c r="N10" s="140">
        <f>SUM(N11:N23)</f>
        <v>1570569</v>
      </c>
      <c r="O10" s="139">
        <f>SUM(O11:O23)</f>
        <v>1560369</v>
      </c>
      <c r="P10" s="138">
        <f>SUM(P11:P23)</f>
        <v>4060</v>
      </c>
      <c r="Q10" s="139">
        <f>SUM(Q11:Q23)</f>
        <v>7180</v>
      </c>
      <c r="R10" s="138">
        <f t="shared" si="4"/>
        <v>3142178</v>
      </c>
      <c r="S10" s="141">
        <f t="shared" si="5"/>
        <v>0.27818322471345297</v>
      </c>
      <c r="T10" s="140">
        <f>SUM(T11:T23)</f>
        <v>1400007</v>
      </c>
      <c r="U10" s="139">
        <f>SUM(U11:U23)</f>
        <v>1398612</v>
      </c>
      <c r="V10" s="138">
        <f>SUM(V11:V23)</f>
        <v>2223</v>
      </c>
      <c r="W10" s="139">
        <f>SUM(W11:W23)</f>
        <v>3215</v>
      </c>
      <c r="X10" s="138">
        <f t="shared" si="6"/>
        <v>2804057</v>
      </c>
      <c r="Y10" s="135">
        <f aca="true" t="shared" si="7" ref="Y10:Y42">IF(ISERROR(R10/X10-1),"         /0",IF(R10/X10&gt;5,"  *  ",(R10/X10-1)))</f>
        <v>0.12058278415880985</v>
      </c>
    </row>
    <row r="11" spans="1:25" ht="19.5" customHeight="1">
      <c r="A11" s="239" t="s">
        <v>159</v>
      </c>
      <c r="B11" s="240">
        <v>62400</v>
      </c>
      <c r="C11" s="241">
        <v>70985</v>
      </c>
      <c r="D11" s="242">
        <v>87</v>
      </c>
      <c r="E11" s="241">
        <v>596</v>
      </c>
      <c r="F11" s="242">
        <f t="shared" si="0"/>
        <v>134068</v>
      </c>
      <c r="G11" s="243">
        <f t="shared" si="1"/>
        <v>0.1164217261274154</v>
      </c>
      <c r="H11" s="240">
        <v>28671</v>
      </c>
      <c r="I11" s="241">
        <v>32531</v>
      </c>
      <c r="J11" s="242">
        <v>436</v>
      </c>
      <c r="K11" s="241">
        <v>0</v>
      </c>
      <c r="L11" s="242">
        <f t="shared" si="2"/>
        <v>61638</v>
      </c>
      <c r="M11" s="244">
        <f t="shared" si="3"/>
        <v>1.1750867971056818</v>
      </c>
      <c r="N11" s="240">
        <v>601995</v>
      </c>
      <c r="O11" s="241">
        <v>642012</v>
      </c>
      <c r="P11" s="242">
        <v>3681</v>
      </c>
      <c r="Q11" s="241">
        <v>5927</v>
      </c>
      <c r="R11" s="242">
        <f t="shared" si="4"/>
        <v>1253615</v>
      </c>
      <c r="S11" s="243">
        <f t="shared" si="5"/>
        <v>0.11098501206779354</v>
      </c>
      <c r="T11" s="240">
        <v>506455</v>
      </c>
      <c r="U11" s="241">
        <v>531960</v>
      </c>
      <c r="V11" s="242">
        <v>1884</v>
      </c>
      <c r="W11" s="241">
        <v>2943</v>
      </c>
      <c r="X11" s="242">
        <f t="shared" si="6"/>
        <v>1043242</v>
      </c>
      <c r="Y11" s="245">
        <f t="shared" si="7"/>
        <v>0.20165311595967195</v>
      </c>
    </row>
    <row r="12" spans="1:25" ht="19.5" customHeight="1">
      <c r="A12" s="246" t="s">
        <v>184</v>
      </c>
      <c r="B12" s="247">
        <v>24160</v>
      </c>
      <c r="C12" s="248">
        <v>24898</v>
      </c>
      <c r="D12" s="249">
        <v>0</v>
      </c>
      <c r="E12" s="248">
        <v>0</v>
      </c>
      <c r="F12" s="249">
        <f t="shared" si="0"/>
        <v>49058</v>
      </c>
      <c r="G12" s="250">
        <f t="shared" si="1"/>
        <v>0.042600896860986545</v>
      </c>
      <c r="H12" s="247">
        <v>26032</v>
      </c>
      <c r="I12" s="248">
        <v>27683</v>
      </c>
      <c r="J12" s="249"/>
      <c r="K12" s="248"/>
      <c r="L12" s="249">
        <f t="shared" si="2"/>
        <v>53715</v>
      </c>
      <c r="M12" s="251">
        <f t="shared" si="3"/>
        <v>-0.08669831518197901</v>
      </c>
      <c r="N12" s="247">
        <v>275893</v>
      </c>
      <c r="O12" s="248">
        <v>270972</v>
      </c>
      <c r="P12" s="249"/>
      <c r="Q12" s="248"/>
      <c r="R12" s="249">
        <f t="shared" si="4"/>
        <v>546865</v>
      </c>
      <c r="S12" s="250">
        <f t="shared" si="5"/>
        <v>0.04841503860790906</v>
      </c>
      <c r="T12" s="247">
        <v>236470</v>
      </c>
      <c r="U12" s="248">
        <v>231215</v>
      </c>
      <c r="V12" s="249"/>
      <c r="W12" s="248"/>
      <c r="X12" s="249">
        <f t="shared" si="6"/>
        <v>467685</v>
      </c>
      <c r="Y12" s="252">
        <f t="shared" si="7"/>
        <v>0.16930198744881708</v>
      </c>
    </row>
    <row r="13" spans="1:25" ht="19.5" customHeight="1">
      <c r="A13" s="246" t="s">
        <v>186</v>
      </c>
      <c r="B13" s="247">
        <v>15963</v>
      </c>
      <c r="C13" s="248">
        <v>15742</v>
      </c>
      <c r="D13" s="249">
        <v>0</v>
      </c>
      <c r="E13" s="248">
        <v>0</v>
      </c>
      <c r="F13" s="249">
        <f>SUM(B13:E13)</f>
        <v>31705</v>
      </c>
      <c r="G13" s="250">
        <f>F13/$F$9</f>
        <v>0.02753193026575846</v>
      </c>
      <c r="H13" s="247">
        <v>15015</v>
      </c>
      <c r="I13" s="248">
        <v>15151</v>
      </c>
      <c r="J13" s="249"/>
      <c r="K13" s="248"/>
      <c r="L13" s="249">
        <f>SUM(H13:K13)</f>
        <v>30166</v>
      </c>
      <c r="M13" s="251">
        <f>IF(ISERROR(F13/L13-1),"         /0",(F13/L13-1))</f>
        <v>0.05101770204866396</v>
      </c>
      <c r="N13" s="247">
        <v>176518</v>
      </c>
      <c r="O13" s="248">
        <v>166659</v>
      </c>
      <c r="P13" s="249"/>
      <c r="Q13" s="248"/>
      <c r="R13" s="249">
        <f>SUM(N13:Q13)</f>
        <v>343177</v>
      </c>
      <c r="S13" s="250">
        <f>R13/$R$9</f>
        <v>0.03038213764703612</v>
      </c>
      <c r="T13" s="247">
        <v>151957</v>
      </c>
      <c r="U13" s="248">
        <v>144168</v>
      </c>
      <c r="V13" s="249"/>
      <c r="W13" s="248"/>
      <c r="X13" s="249">
        <f>SUM(T13:W13)</f>
        <v>296125</v>
      </c>
      <c r="Y13" s="252">
        <f>IF(ISERROR(R13/X13-1),"         /0",IF(R13/X13&gt;5,"  *  ",(R13/X13-1)))</f>
        <v>0.15889235964541992</v>
      </c>
    </row>
    <row r="14" spans="1:25" ht="19.5" customHeight="1">
      <c r="A14" s="246" t="s">
        <v>190</v>
      </c>
      <c r="B14" s="247">
        <v>12735</v>
      </c>
      <c r="C14" s="248">
        <v>13315</v>
      </c>
      <c r="D14" s="249">
        <v>0</v>
      </c>
      <c r="E14" s="248">
        <v>0</v>
      </c>
      <c r="F14" s="249">
        <f t="shared" si="0"/>
        <v>26050</v>
      </c>
      <c r="G14" s="250">
        <f t="shared" si="1"/>
        <v>0.022621251645576657</v>
      </c>
      <c r="H14" s="247">
        <v>13369</v>
      </c>
      <c r="I14" s="248">
        <v>14123</v>
      </c>
      <c r="J14" s="249"/>
      <c r="K14" s="248"/>
      <c r="L14" s="249">
        <f t="shared" si="2"/>
        <v>27492</v>
      </c>
      <c r="M14" s="251">
        <f t="shared" si="3"/>
        <v>-0.05245162229012079</v>
      </c>
      <c r="N14" s="247">
        <v>133363</v>
      </c>
      <c r="O14" s="248">
        <v>128486</v>
      </c>
      <c r="P14" s="249"/>
      <c r="Q14" s="248"/>
      <c r="R14" s="249">
        <f t="shared" si="4"/>
        <v>261849</v>
      </c>
      <c r="S14" s="250">
        <f t="shared" si="5"/>
        <v>0.023182009169433734</v>
      </c>
      <c r="T14" s="247">
        <v>122871</v>
      </c>
      <c r="U14" s="248">
        <v>119490</v>
      </c>
      <c r="V14" s="249"/>
      <c r="W14" s="248"/>
      <c r="X14" s="249">
        <f t="shared" si="6"/>
        <v>242361</v>
      </c>
      <c r="Y14" s="252">
        <f t="shared" si="7"/>
        <v>0.08040897669179436</v>
      </c>
    </row>
    <row r="15" spans="1:25" ht="19.5" customHeight="1">
      <c r="A15" s="246" t="s">
        <v>193</v>
      </c>
      <c r="B15" s="247">
        <v>8725</v>
      </c>
      <c r="C15" s="248">
        <v>9222</v>
      </c>
      <c r="D15" s="249">
        <v>0</v>
      </c>
      <c r="E15" s="248">
        <v>0</v>
      </c>
      <c r="F15" s="249">
        <f>SUM(B15:E15)</f>
        <v>17947</v>
      </c>
      <c r="G15" s="250">
        <f>F15/$F$9</f>
        <v>0.015584783235438167</v>
      </c>
      <c r="H15" s="247">
        <v>8331</v>
      </c>
      <c r="I15" s="248">
        <v>8549</v>
      </c>
      <c r="J15" s="249"/>
      <c r="K15" s="248"/>
      <c r="L15" s="249">
        <f>SUM(H15:K15)</f>
        <v>16880</v>
      </c>
      <c r="M15" s="251">
        <f>IF(ISERROR(F15/L15-1),"         /0",(F15/L15-1))</f>
        <v>0.06321090047393363</v>
      </c>
      <c r="N15" s="247">
        <v>99965</v>
      </c>
      <c r="O15" s="248">
        <v>102648</v>
      </c>
      <c r="P15" s="249"/>
      <c r="Q15" s="248"/>
      <c r="R15" s="249">
        <f>SUM(N15:Q15)</f>
        <v>202613</v>
      </c>
      <c r="S15" s="250">
        <f>R15/$R$9</f>
        <v>0.01793772908755228</v>
      </c>
      <c r="T15" s="247">
        <v>99005</v>
      </c>
      <c r="U15" s="248">
        <v>105599</v>
      </c>
      <c r="V15" s="249"/>
      <c r="W15" s="248"/>
      <c r="X15" s="249">
        <f>SUM(T15:W15)</f>
        <v>204604</v>
      </c>
      <c r="Y15" s="252">
        <f>IF(ISERROR(R15/X15-1),"         /0",IF(R15/X15&gt;5,"  *  ",(R15/X15-1)))</f>
        <v>-0.009730992551465256</v>
      </c>
    </row>
    <row r="16" spans="1:25" ht="19.5" customHeight="1">
      <c r="A16" s="246" t="s">
        <v>203</v>
      </c>
      <c r="B16" s="247">
        <v>5822</v>
      </c>
      <c r="C16" s="248">
        <v>5789</v>
      </c>
      <c r="D16" s="249">
        <v>0</v>
      </c>
      <c r="E16" s="248">
        <v>0</v>
      </c>
      <c r="F16" s="249">
        <f>SUM(B16:E16)</f>
        <v>11611</v>
      </c>
      <c r="G16" s="250">
        <f>F16/$F$9</f>
        <v>0.010082739073197334</v>
      </c>
      <c r="H16" s="247">
        <v>5697</v>
      </c>
      <c r="I16" s="248">
        <v>5998</v>
      </c>
      <c r="J16" s="249"/>
      <c r="K16" s="248"/>
      <c r="L16" s="249">
        <f>SUM(H16:K16)</f>
        <v>11695</v>
      </c>
      <c r="M16" s="251">
        <f>IF(ISERROR(F16/L16-1),"         /0",(F16/L16-1))</f>
        <v>-0.00718255664814027</v>
      </c>
      <c r="N16" s="247">
        <v>71359</v>
      </c>
      <c r="O16" s="248">
        <v>65528</v>
      </c>
      <c r="P16" s="249"/>
      <c r="Q16" s="248"/>
      <c r="R16" s="249">
        <f>SUM(N16:Q16)</f>
        <v>136887</v>
      </c>
      <c r="S16" s="250">
        <f>R16/$R$9</f>
        <v>0.012118876486739592</v>
      </c>
      <c r="T16" s="247">
        <v>66492</v>
      </c>
      <c r="U16" s="248">
        <v>62454</v>
      </c>
      <c r="V16" s="249"/>
      <c r="W16" s="248"/>
      <c r="X16" s="249">
        <f>SUM(T16:W16)</f>
        <v>128946</v>
      </c>
      <c r="Y16" s="252">
        <f>IF(ISERROR(R16/X16-1),"         /0",IF(R16/X16&gt;5,"  *  ",(R16/X16-1)))</f>
        <v>0.06158391884975112</v>
      </c>
    </row>
    <row r="17" spans="1:25" ht="19.5" customHeight="1">
      <c r="A17" s="246" t="s">
        <v>206</v>
      </c>
      <c r="B17" s="247">
        <v>4567</v>
      </c>
      <c r="C17" s="248">
        <v>3374</v>
      </c>
      <c r="D17" s="249">
        <v>0</v>
      </c>
      <c r="E17" s="248">
        <v>0</v>
      </c>
      <c r="F17" s="249">
        <f>SUM(B17:E17)</f>
        <v>7941</v>
      </c>
      <c r="G17" s="250">
        <f>F17/$F$9</f>
        <v>0.006895791144626649</v>
      </c>
      <c r="H17" s="247">
        <v>3611</v>
      </c>
      <c r="I17" s="248">
        <v>4411</v>
      </c>
      <c r="J17" s="249">
        <v>0</v>
      </c>
      <c r="K17" s="248">
        <v>0</v>
      </c>
      <c r="L17" s="249">
        <f>SUM(H17:K17)</f>
        <v>8022</v>
      </c>
      <c r="M17" s="251">
        <f>IF(ISERROR(F17/L17-1),"         /0",(F17/L17-1))</f>
        <v>-0.010097232610321583</v>
      </c>
      <c r="N17" s="247">
        <v>46960</v>
      </c>
      <c r="O17" s="248">
        <v>40504</v>
      </c>
      <c r="P17" s="249">
        <v>0</v>
      </c>
      <c r="Q17" s="248">
        <v>0</v>
      </c>
      <c r="R17" s="249">
        <f>SUM(N17:Q17)</f>
        <v>87464</v>
      </c>
      <c r="S17" s="250">
        <f>R17/$R$9</f>
        <v>0.007743360677319188</v>
      </c>
      <c r="T17" s="247">
        <v>44298</v>
      </c>
      <c r="U17" s="248">
        <v>41207</v>
      </c>
      <c r="V17" s="249">
        <v>0</v>
      </c>
      <c r="W17" s="248">
        <v>0</v>
      </c>
      <c r="X17" s="249">
        <f>SUM(T17:W17)</f>
        <v>85505</v>
      </c>
      <c r="Y17" s="252">
        <f>IF(ISERROR(R17/X17-1),"         /0",IF(R17/X17&gt;5,"  *  ",(R17/X17-1)))</f>
        <v>0.022910940880650266</v>
      </c>
    </row>
    <row r="18" spans="1:25" ht="19.5" customHeight="1">
      <c r="A18" s="246" t="s">
        <v>160</v>
      </c>
      <c r="B18" s="247">
        <v>4075</v>
      </c>
      <c r="C18" s="248">
        <v>3510</v>
      </c>
      <c r="D18" s="249">
        <v>0</v>
      </c>
      <c r="E18" s="248">
        <v>0</v>
      </c>
      <c r="F18" s="249">
        <f>SUM(B18:E18)</f>
        <v>7585</v>
      </c>
      <c r="G18" s="250">
        <f>F18/$F$9</f>
        <v>0.006586648511773471</v>
      </c>
      <c r="H18" s="247">
        <v>2488</v>
      </c>
      <c r="I18" s="248">
        <v>2530</v>
      </c>
      <c r="J18" s="249"/>
      <c r="K18" s="248"/>
      <c r="L18" s="249">
        <f>SUM(H18:K18)</f>
        <v>5018</v>
      </c>
      <c r="M18" s="251">
        <f>IF(ISERROR(F18/L18-1),"         /0",(F18/L18-1))</f>
        <v>0.5115583897967317</v>
      </c>
      <c r="N18" s="247">
        <v>44487</v>
      </c>
      <c r="O18" s="248">
        <v>37804</v>
      </c>
      <c r="P18" s="249"/>
      <c r="Q18" s="248"/>
      <c r="R18" s="249">
        <f>SUM(N18:Q18)</f>
        <v>82291</v>
      </c>
      <c r="S18" s="250">
        <f>R18/$R$9</f>
        <v>0.007285384769702658</v>
      </c>
      <c r="T18" s="247">
        <v>27015</v>
      </c>
      <c r="U18" s="248">
        <v>26115</v>
      </c>
      <c r="V18" s="249">
        <v>174</v>
      </c>
      <c r="W18" s="248">
        <v>95</v>
      </c>
      <c r="X18" s="249">
        <f>SUM(T18:W18)</f>
        <v>53399</v>
      </c>
      <c r="Y18" s="252">
        <f>IF(ISERROR(R18/X18-1),"         /0",IF(R18/X18&gt;5,"  *  ",(R18/X18-1)))</f>
        <v>0.5410588213262422</v>
      </c>
    </row>
    <row r="19" spans="1:25" ht="19.5" customHeight="1">
      <c r="A19" s="246" t="s">
        <v>198</v>
      </c>
      <c r="B19" s="247">
        <v>3251</v>
      </c>
      <c r="C19" s="248">
        <v>3543</v>
      </c>
      <c r="D19" s="249">
        <v>0</v>
      </c>
      <c r="E19" s="248">
        <v>0</v>
      </c>
      <c r="F19" s="249">
        <f t="shared" si="0"/>
        <v>6794</v>
      </c>
      <c r="G19" s="250">
        <f t="shared" si="1"/>
        <v>0.005899761369675539</v>
      </c>
      <c r="H19" s="247">
        <v>8397</v>
      </c>
      <c r="I19" s="248">
        <v>8496</v>
      </c>
      <c r="J19" s="249"/>
      <c r="K19" s="248"/>
      <c r="L19" s="249">
        <f t="shared" si="2"/>
        <v>16893</v>
      </c>
      <c r="M19" s="251">
        <f t="shared" si="3"/>
        <v>-0.5978215829041615</v>
      </c>
      <c r="N19" s="247">
        <v>29512</v>
      </c>
      <c r="O19" s="248">
        <v>31122</v>
      </c>
      <c r="P19" s="249"/>
      <c r="Q19" s="248"/>
      <c r="R19" s="249">
        <f t="shared" si="4"/>
        <v>60634</v>
      </c>
      <c r="S19" s="250">
        <f t="shared" si="5"/>
        <v>0.005368047783185901</v>
      </c>
      <c r="T19" s="247">
        <v>39685</v>
      </c>
      <c r="U19" s="248">
        <v>41815</v>
      </c>
      <c r="V19" s="249"/>
      <c r="W19" s="248"/>
      <c r="X19" s="249">
        <f t="shared" si="6"/>
        <v>81500</v>
      </c>
      <c r="Y19" s="252">
        <f t="shared" si="7"/>
        <v>-0.25602453987730056</v>
      </c>
    </row>
    <row r="20" spans="1:25" ht="19.5" customHeight="1">
      <c r="A20" s="246" t="s">
        <v>185</v>
      </c>
      <c r="B20" s="247">
        <v>2374</v>
      </c>
      <c r="C20" s="248">
        <v>2471</v>
      </c>
      <c r="D20" s="249">
        <v>0</v>
      </c>
      <c r="E20" s="248">
        <v>0</v>
      </c>
      <c r="F20" s="249">
        <f>SUM(B20:E20)</f>
        <v>4845</v>
      </c>
      <c r="G20" s="250">
        <f>F20/$F$9</f>
        <v>0.004207292292622606</v>
      </c>
      <c r="H20" s="247">
        <v>2143</v>
      </c>
      <c r="I20" s="248">
        <v>2324</v>
      </c>
      <c r="J20" s="249"/>
      <c r="K20" s="248"/>
      <c r="L20" s="249">
        <f>SUM(H20:K20)</f>
        <v>4467</v>
      </c>
      <c r="M20" s="251">
        <f>IF(ISERROR(F20/L20-1),"         /0",(F20/L20-1))</f>
        <v>0.08462055070517116</v>
      </c>
      <c r="N20" s="247">
        <v>37976</v>
      </c>
      <c r="O20" s="248">
        <v>34858</v>
      </c>
      <c r="P20" s="249"/>
      <c r="Q20" s="248"/>
      <c r="R20" s="249">
        <f>SUM(N20:Q20)</f>
        <v>72834</v>
      </c>
      <c r="S20" s="250">
        <f>R20/$R$9</f>
        <v>0.0064481378804064045</v>
      </c>
      <c r="T20" s="247">
        <v>25761</v>
      </c>
      <c r="U20" s="248">
        <v>22267</v>
      </c>
      <c r="V20" s="249"/>
      <c r="W20" s="248"/>
      <c r="X20" s="249">
        <f>SUM(T20:W20)</f>
        <v>48028</v>
      </c>
      <c r="Y20" s="252">
        <f>IF(ISERROR(R20/X20-1),"         /0",IF(R20/X20&gt;5,"  *  ",(R20/X20-1)))</f>
        <v>0.5164903806113101</v>
      </c>
    </row>
    <row r="21" spans="1:25" ht="19.5" customHeight="1">
      <c r="A21" s="246" t="s">
        <v>194</v>
      </c>
      <c r="B21" s="247">
        <v>2754</v>
      </c>
      <c r="C21" s="248">
        <v>1557</v>
      </c>
      <c r="D21" s="249">
        <v>0</v>
      </c>
      <c r="E21" s="248">
        <v>0</v>
      </c>
      <c r="F21" s="249">
        <f t="shared" si="0"/>
        <v>4311</v>
      </c>
      <c r="G21" s="250">
        <f t="shared" si="1"/>
        <v>0.003743578343342839</v>
      </c>
      <c r="H21" s="247">
        <v>2033</v>
      </c>
      <c r="I21" s="248">
        <v>1862</v>
      </c>
      <c r="J21" s="249"/>
      <c r="K21" s="248"/>
      <c r="L21" s="249">
        <f t="shared" si="2"/>
        <v>3895</v>
      </c>
      <c r="M21" s="251">
        <f t="shared" si="3"/>
        <v>0.10680359435173292</v>
      </c>
      <c r="N21" s="247">
        <v>27692</v>
      </c>
      <c r="O21" s="248">
        <v>17907</v>
      </c>
      <c r="P21" s="249"/>
      <c r="Q21" s="248"/>
      <c r="R21" s="249">
        <f t="shared" si="4"/>
        <v>45599</v>
      </c>
      <c r="S21" s="250">
        <f t="shared" si="5"/>
        <v>0.004036969536324404</v>
      </c>
      <c r="T21" s="247">
        <v>19027</v>
      </c>
      <c r="U21" s="248">
        <v>16983</v>
      </c>
      <c r="V21" s="249"/>
      <c r="W21" s="248"/>
      <c r="X21" s="249">
        <f t="shared" si="6"/>
        <v>36010</v>
      </c>
      <c r="Y21" s="252">
        <f t="shared" si="7"/>
        <v>0.2662871424604276</v>
      </c>
    </row>
    <row r="22" spans="1:25" ht="19.5" customHeight="1">
      <c r="A22" s="246" t="s">
        <v>161</v>
      </c>
      <c r="B22" s="247">
        <v>2086</v>
      </c>
      <c r="C22" s="248">
        <v>1918</v>
      </c>
      <c r="D22" s="249">
        <v>0</v>
      </c>
      <c r="E22" s="248">
        <v>0</v>
      </c>
      <c r="F22" s="249">
        <f t="shared" si="0"/>
        <v>4004</v>
      </c>
      <c r="G22" s="250">
        <f t="shared" si="1"/>
        <v>0.0034769862414160816</v>
      </c>
      <c r="H22" s="247">
        <v>2448</v>
      </c>
      <c r="I22" s="248">
        <v>2244</v>
      </c>
      <c r="J22" s="249"/>
      <c r="K22" s="248"/>
      <c r="L22" s="249">
        <f t="shared" si="2"/>
        <v>4692</v>
      </c>
      <c r="M22" s="251">
        <f t="shared" si="3"/>
        <v>-0.14663256606990627</v>
      </c>
      <c r="N22" s="247">
        <v>20442</v>
      </c>
      <c r="O22" s="248">
        <v>17964</v>
      </c>
      <c r="P22" s="249"/>
      <c r="Q22" s="248"/>
      <c r="R22" s="249">
        <f t="shared" si="4"/>
        <v>38406</v>
      </c>
      <c r="S22" s="250">
        <f t="shared" si="5"/>
        <v>0.003400159038840217</v>
      </c>
      <c r="T22" s="247">
        <v>30050</v>
      </c>
      <c r="U22" s="248">
        <v>26457</v>
      </c>
      <c r="V22" s="249"/>
      <c r="W22" s="248"/>
      <c r="X22" s="249">
        <f t="shared" si="6"/>
        <v>56507</v>
      </c>
      <c r="Y22" s="252">
        <f t="shared" si="7"/>
        <v>-0.3203319942661971</v>
      </c>
    </row>
    <row r="23" spans="1:25" ht="19.5" customHeight="1" thickBot="1">
      <c r="A23" s="253" t="s">
        <v>175</v>
      </c>
      <c r="B23" s="254">
        <v>193</v>
      </c>
      <c r="C23" s="255">
        <v>280</v>
      </c>
      <c r="D23" s="256">
        <v>27</v>
      </c>
      <c r="E23" s="255">
        <v>97</v>
      </c>
      <c r="F23" s="256">
        <f t="shared" si="0"/>
        <v>597</v>
      </c>
      <c r="G23" s="257">
        <f t="shared" si="1"/>
        <v>0.0005184217747565935</v>
      </c>
      <c r="H23" s="254">
        <v>3709</v>
      </c>
      <c r="I23" s="255">
        <v>3304</v>
      </c>
      <c r="J23" s="256">
        <v>38</v>
      </c>
      <c r="K23" s="255">
        <v>33</v>
      </c>
      <c r="L23" s="256">
        <f t="shared" si="2"/>
        <v>7084</v>
      </c>
      <c r="M23" s="258">
        <f t="shared" si="3"/>
        <v>-0.915725578769057</v>
      </c>
      <c r="N23" s="254">
        <v>4407</v>
      </c>
      <c r="O23" s="255">
        <v>3905</v>
      </c>
      <c r="P23" s="256">
        <v>379</v>
      </c>
      <c r="Q23" s="255">
        <v>1253</v>
      </c>
      <c r="R23" s="256">
        <f t="shared" si="4"/>
        <v>9944</v>
      </c>
      <c r="S23" s="257">
        <f t="shared" si="5"/>
        <v>0.0008803619612098921</v>
      </c>
      <c r="T23" s="254">
        <v>30921</v>
      </c>
      <c r="U23" s="255">
        <v>28882</v>
      </c>
      <c r="V23" s="256">
        <v>165</v>
      </c>
      <c r="W23" s="255">
        <v>177</v>
      </c>
      <c r="X23" s="256">
        <f t="shared" si="6"/>
        <v>60145</v>
      </c>
      <c r="Y23" s="259">
        <f t="shared" si="7"/>
        <v>-0.8346662232937069</v>
      </c>
    </row>
    <row r="24" spans="1:25" s="134" customFormat="1" ht="19.5" customHeight="1">
      <c r="A24" s="143" t="s">
        <v>52</v>
      </c>
      <c r="B24" s="140">
        <f>SUM(B25:B39)</f>
        <v>151207</v>
      </c>
      <c r="C24" s="139">
        <f>SUM(C25:C39)</f>
        <v>145296</v>
      </c>
      <c r="D24" s="138">
        <f>SUM(D25:D39)</f>
        <v>2426</v>
      </c>
      <c r="E24" s="139">
        <f>SUM(E25:E39)</f>
        <v>2259</v>
      </c>
      <c r="F24" s="138">
        <f t="shared" si="0"/>
        <v>301188</v>
      </c>
      <c r="G24" s="141">
        <f t="shared" si="1"/>
        <v>0.26154508793197473</v>
      </c>
      <c r="H24" s="140">
        <f>SUM(H25:H39)</f>
        <v>139104</v>
      </c>
      <c r="I24" s="139">
        <f>SUM(I25:I39)</f>
        <v>133011</v>
      </c>
      <c r="J24" s="138">
        <f>SUM(J25:J39)</f>
        <v>2177</v>
      </c>
      <c r="K24" s="139">
        <f>SUM(K25:K39)</f>
        <v>1609</v>
      </c>
      <c r="L24" s="138">
        <f t="shared" si="2"/>
        <v>275901</v>
      </c>
      <c r="M24" s="142">
        <f t="shared" si="3"/>
        <v>0.09165244054932753</v>
      </c>
      <c r="N24" s="140">
        <f>SUM(N25:N39)</f>
        <v>1449530</v>
      </c>
      <c r="O24" s="139">
        <f>SUM(O25:O39)</f>
        <v>1426989</v>
      </c>
      <c r="P24" s="138">
        <f>SUM(P25:P39)</f>
        <v>36942</v>
      </c>
      <c r="Q24" s="139">
        <f>SUM(Q25:Q39)</f>
        <v>37782</v>
      </c>
      <c r="R24" s="138">
        <f t="shared" si="4"/>
        <v>2951243</v>
      </c>
      <c r="S24" s="141">
        <f t="shared" si="5"/>
        <v>0.2612793720320762</v>
      </c>
      <c r="T24" s="140">
        <f>SUM(T25:T39)</f>
        <v>1299345</v>
      </c>
      <c r="U24" s="139">
        <f>SUM(U25:U39)</f>
        <v>1288755</v>
      </c>
      <c r="V24" s="138">
        <f>SUM(V25:V39)</f>
        <v>6309</v>
      </c>
      <c r="W24" s="139">
        <f>SUM(W25:W39)</f>
        <v>5636</v>
      </c>
      <c r="X24" s="138">
        <f t="shared" si="6"/>
        <v>2600045</v>
      </c>
      <c r="Y24" s="135">
        <f t="shared" si="7"/>
        <v>0.13507381603010726</v>
      </c>
    </row>
    <row r="25" spans="1:25" ht="19.5" customHeight="1">
      <c r="A25" s="239" t="s">
        <v>159</v>
      </c>
      <c r="B25" s="240">
        <v>35467</v>
      </c>
      <c r="C25" s="241">
        <v>32464</v>
      </c>
      <c r="D25" s="242">
        <v>458</v>
      </c>
      <c r="E25" s="241">
        <v>594</v>
      </c>
      <c r="F25" s="242">
        <f t="shared" si="0"/>
        <v>68983</v>
      </c>
      <c r="G25" s="243">
        <f t="shared" si="1"/>
        <v>0.05990333214076063</v>
      </c>
      <c r="H25" s="240">
        <v>23936</v>
      </c>
      <c r="I25" s="241">
        <v>22594</v>
      </c>
      <c r="J25" s="242">
        <v>514</v>
      </c>
      <c r="K25" s="241">
        <v>72</v>
      </c>
      <c r="L25" s="242">
        <f t="shared" si="2"/>
        <v>47116</v>
      </c>
      <c r="M25" s="244">
        <f t="shared" si="3"/>
        <v>0.4641098565243229</v>
      </c>
      <c r="N25" s="240">
        <v>307305</v>
      </c>
      <c r="O25" s="241">
        <v>314741</v>
      </c>
      <c r="P25" s="242">
        <v>8523</v>
      </c>
      <c r="Q25" s="241">
        <v>10167</v>
      </c>
      <c r="R25" s="242">
        <f t="shared" si="4"/>
        <v>640736</v>
      </c>
      <c r="S25" s="243">
        <f t="shared" si="5"/>
        <v>0.056725623650219374</v>
      </c>
      <c r="T25" s="240">
        <v>356293</v>
      </c>
      <c r="U25" s="241">
        <v>364042</v>
      </c>
      <c r="V25" s="242">
        <v>1357</v>
      </c>
      <c r="W25" s="241">
        <v>836</v>
      </c>
      <c r="X25" s="242">
        <f t="shared" si="6"/>
        <v>722528</v>
      </c>
      <c r="Y25" s="245">
        <f t="shared" si="7"/>
        <v>-0.11320253332742813</v>
      </c>
    </row>
    <row r="26" spans="1:25" ht="19.5" customHeight="1">
      <c r="A26" s="246" t="s">
        <v>183</v>
      </c>
      <c r="B26" s="247">
        <v>31479</v>
      </c>
      <c r="C26" s="248">
        <v>30693</v>
      </c>
      <c r="D26" s="249">
        <v>0</v>
      </c>
      <c r="E26" s="248">
        <v>0</v>
      </c>
      <c r="F26" s="249">
        <f t="shared" si="0"/>
        <v>62172</v>
      </c>
      <c r="G26" s="250">
        <f t="shared" si="1"/>
        <v>0.053988808341988166</v>
      </c>
      <c r="H26" s="247">
        <v>22822</v>
      </c>
      <c r="I26" s="248">
        <v>22606</v>
      </c>
      <c r="J26" s="249"/>
      <c r="K26" s="248"/>
      <c r="L26" s="249">
        <f t="shared" si="2"/>
        <v>45428</v>
      </c>
      <c r="M26" s="251">
        <f t="shared" si="3"/>
        <v>0.36858325261952984</v>
      </c>
      <c r="N26" s="247">
        <v>274755</v>
      </c>
      <c r="O26" s="248">
        <v>274383</v>
      </c>
      <c r="P26" s="249">
        <v>204</v>
      </c>
      <c r="Q26" s="248">
        <v>94</v>
      </c>
      <c r="R26" s="249">
        <f t="shared" si="4"/>
        <v>549436</v>
      </c>
      <c r="S26" s="250">
        <f t="shared" si="5"/>
        <v>0.048642654316102</v>
      </c>
      <c r="T26" s="247">
        <v>244826</v>
      </c>
      <c r="U26" s="248">
        <v>249856</v>
      </c>
      <c r="V26" s="249">
        <v>1193</v>
      </c>
      <c r="W26" s="248">
        <v>1198</v>
      </c>
      <c r="X26" s="249">
        <f t="shared" si="6"/>
        <v>497073</v>
      </c>
      <c r="Y26" s="252">
        <f t="shared" si="7"/>
        <v>0.105342676025453</v>
      </c>
    </row>
    <row r="27" spans="1:25" ht="19.5" customHeight="1">
      <c r="A27" s="246" t="s">
        <v>187</v>
      </c>
      <c r="B27" s="247">
        <v>14771</v>
      </c>
      <c r="C27" s="248">
        <v>14509</v>
      </c>
      <c r="D27" s="249">
        <v>0</v>
      </c>
      <c r="E27" s="248">
        <v>0</v>
      </c>
      <c r="F27" s="249">
        <f t="shared" si="0"/>
        <v>29280</v>
      </c>
      <c r="G27" s="250">
        <f t="shared" si="1"/>
        <v>0.025426113173991727</v>
      </c>
      <c r="H27" s="247">
        <v>12219</v>
      </c>
      <c r="I27" s="248">
        <v>10717</v>
      </c>
      <c r="J27" s="249"/>
      <c r="K27" s="248"/>
      <c r="L27" s="249">
        <f t="shared" si="2"/>
        <v>22936</v>
      </c>
      <c r="M27" s="251">
        <f t="shared" si="3"/>
        <v>0.27659574468085113</v>
      </c>
      <c r="N27" s="247">
        <v>149421</v>
      </c>
      <c r="O27" s="248">
        <v>143161</v>
      </c>
      <c r="P27" s="249"/>
      <c r="Q27" s="248"/>
      <c r="R27" s="249">
        <f t="shared" si="4"/>
        <v>292582</v>
      </c>
      <c r="S27" s="250">
        <f t="shared" si="5"/>
        <v>0.025902862362702398</v>
      </c>
      <c r="T27" s="247">
        <v>86239</v>
      </c>
      <c r="U27" s="248">
        <v>79210</v>
      </c>
      <c r="V27" s="249">
        <v>163</v>
      </c>
      <c r="W27" s="248"/>
      <c r="X27" s="249">
        <f t="shared" si="6"/>
        <v>165612</v>
      </c>
      <c r="Y27" s="252">
        <f t="shared" si="7"/>
        <v>0.7666714972344999</v>
      </c>
    </row>
    <row r="28" spans="1:25" ht="19.5" customHeight="1">
      <c r="A28" s="246" t="s">
        <v>188</v>
      </c>
      <c r="B28" s="247">
        <v>13884</v>
      </c>
      <c r="C28" s="248">
        <v>12913</v>
      </c>
      <c r="D28" s="249">
        <v>0</v>
      </c>
      <c r="E28" s="248">
        <v>0</v>
      </c>
      <c r="F28" s="249">
        <f>SUM(B28:E28)</f>
        <v>26797</v>
      </c>
      <c r="G28" s="250">
        <f>F28/$F$9</f>
        <v>0.023269930147659025</v>
      </c>
      <c r="H28" s="247">
        <v>14381</v>
      </c>
      <c r="I28" s="248">
        <v>12941</v>
      </c>
      <c r="J28" s="249"/>
      <c r="K28" s="248"/>
      <c r="L28" s="249">
        <f>SUM(H28:K28)</f>
        <v>27322</v>
      </c>
      <c r="M28" s="251">
        <f>IF(ISERROR(F28/L28-1),"         /0",(F28/L28-1))</f>
        <v>-0.019215284386208897</v>
      </c>
      <c r="N28" s="247">
        <v>140370</v>
      </c>
      <c r="O28" s="248">
        <v>130796</v>
      </c>
      <c r="P28" s="249">
        <v>83</v>
      </c>
      <c r="Q28" s="248">
        <v>86</v>
      </c>
      <c r="R28" s="249">
        <f>SUM(N28:Q28)</f>
        <v>271335</v>
      </c>
      <c r="S28" s="250">
        <f>R28/$R$9</f>
        <v>0.024021823486010264</v>
      </c>
      <c r="T28" s="247">
        <v>129684</v>
      </c>
      <c r="U28" s="248">
        <v>123372</v>
      </c>
      <c r="V28" s="249"/>
      <c r="W28" s="248"/>
      <c r="X28" s="249">
        <f>SUM(T28:W28)</f>
        <v>253056</v>
      </c>
      <c r="Y28" s="252">
        <f>IF(ISERROR(R28/X28-1),"         /0",IF(R28/X28&gt;5,"  *  ",(R28/X28-1)))</f>
        <v>0.07223302352048555</v>
      </c>
    </row>
    <row r="29" spans="1:25" ht="19.5" customHeight="1">
      <c r="A29" s="246" t="s">
        <v>192</v>
      </c>
      <c r="B29" s="247">
        <v>11936</v>
      </c>
      <c r="C29" s="248">
        <v>11719</v>
      </c>
      <c r="D29" s="249">
        <v>0</v>
      </c>
      <c r="E29" s="248">
        <v>0</v>
      </c>
      <c r="F29" s="249">
        <f t="shared" si="0"/>
        <v>23655</v>
      </c>
      <c r="G29" s="250">
        <f t="shared" si="1"/>
        <v>0.020541485899275076</v>
      </c>
      <c r="H29" s="247">
        <v>7795</v>
      </c>
      <c r="I29" s="248">
        <v>8173</v>
      </c>
      <c r="J29" s="249"/>
      <c r="K29" s="248">
        <v>0</v>
      </c>
      <c r="L29" s="249">
        <f t="shared" si="2"/>
        <v>15968</v>
      </c>
      <c r="M29" s="251">
        <f t="shared" si="3"/>
        <v>0.4814003006012024</v>
      </c>
      <c r="N29" s="247">
        <v>49551</v>
      </c>
      <c r="O29" s="248">
        <v>49492</v>
      </c>
      <c r="P29" s="249">
        <v>0</v>
      </c>
      <c r="Q29" s="248">
        <v>0</v>
      </c>
      <c r="R29" s="249">
        <f t="shared" si="4"/>
        <v>99043</v>
      </c>
      <c r="S29" s="250">
        <f t="shared" si="5"/>
        <v>0.008768472417951664</v>
      </c>
      <c r="T29" s="247">
        <v>15268</v>
      </c>
      <c r="U29" s="248">
        <v>15490</v>
      </c>
      <c r="V29" s="249">
        <v>0</v>
      </c>
      <c r="W29" s="248">
        <v>0</v>
      </c>
      <c r="X29" s="249">
        <f t="shared" si="6"/>
        <v>30758</v>
      </c>
      <c r="Y29" s="252">
        <f t="shared" si="7"/>
        <v>2.2200728265817022</v>
      </c>
    </row>
    <row r="30" spans="1:25" ht="19.5" customHeight="1">
      <c r="A30" s="246" t="s">
        <v>195</v>
      </c>
      <c r="B30" s="247">
        <v>10505</v>
      </c>
      <c r="C30" s="248">
        <v>10409</v>
      </c>
      <c r="D30" s="249">
        <v>0</v>
      </c>
      <c r="E30" s="248">
        <v>0</v>
      </c>
      <c r="F30" s="249">
        <f aca="true" t="shared" si="8" ref="F30:F36">SUM(B30:E30)</f>
        <v>20914</v>
      </c>
      <c r="G30" s="250">
        <f aca="true" t="shared" si="9" ref="G30:G36">F30/$F$9</f>
        <v>0.018161261301942042</v>
      </c>
      <c r="H30" s="247">
        <v>21947</v>
      </c>
      <c r="I30" s="248">
        <v>20452</v>
      </c>
      <c r="J30" s="249">
        <v>0</v>
      </c>
      <c r="K30" s="248">
        <v>0</v>
      </c>
      <c r="L30" s="249">
        <f aca="true" t="shared" si="10" ref="L30:L36">SUM(H30:K30)</f>
        <v>42399</v>
      </c>
      <c r="M30" s="251">
        <f aca="true" t="shared" si="11" ref="M30:M36">IF(ISERROR(F30/L30-1),"         /0",(F30/L30-1))</f>
        <v>-0.506733649378523</v>
      </c>
      <c r="N30" s="247">
        <v>186254</v>
      </c>
      <c r="O30" s="248">
        <v>175309</v>
      </c>
      <c r="P30" s="249">
        <v>251</v>
      </c>
      <c r="Q30" s="248">
        <v>0</v>
      </c>
      <c r="R30" s="249">
        <f aca="true" t="shared" si="12" ref="R30:R36">SUM(N30:Q30)</f>
        <v>361814</v>
      </c>
      <c r="S30" s="250">
        <f aca="true" t="shared" si="13" ref="S30:S36">R30/$R$9</f>
        <v>0.03203210806850321</v>
      </c>
      <c r="T30" s="247">
        <v>114684</v>
      </c>
      <c r="U30" s="248">
        <v>109752</v>
      </c>
      <c r="V30" s="249">
        <v>0</v>
      </c>
      <c r="W30" s="248">
        <v>0</v>
      </c>
      <c r="X30" s="249">
        <f aca="true" t="shared" si="14" ref="X30:X36">SUM(T30:W30)</f>
        <v>224436</v>
      </c>
      <c r="Y30" s="252">
        <f aca="true" t="shared" si="15" ref="Y30:Y36">IF(ISERROR(R30/X30-1),"         /0",IF(R30/X30&gt;5,"  *  ",(R30/X30-1)))</f>
        <v>0.6121032276461886</v>
      </c>
    </row>
    <row r="31" spans="1:25" ht="19.5" customHeight="1">
      <c r="A31" s="246" t="s">
        <v>197</v>
      </c>
      <c r="B31" s="247">
        <v>6449</v>
      </c>
      <c r="C31" s="248">
        <v>7202</v>
      </c>
      <c r="D31" s="249">
        <v>1856</v>
      </c>
      <c r="E31" s="248">
        <v>1573</v>
      </c>
      <c r="F31" s="249">
        <f t="shared" si="8"/>
        <v>17080</v>
      </c>
      <c r="G31" s="250">
        <f t="shared" si="9"/>
        <v>0.014831899351495174</v>
      </c>
      <c r="H31" s="247">
        <v>4502</v>
      </c>
      <c r="I31" s="248">
        <v>5325</v>
      </c>
      <c r="J31" s="249">
        <v>1446</v>
      </c>
      <c r="K31" s="248">
        <v>1466</v>
      </c>
      <c r="L31" s="249">
        <f t="shared" si="10"/>
        <v>12739</v>
      </c>
      <c r="M31" s="251">
        <f t="shared" si="11"/>
        <v>0.3407645812073161</v>
      </c>
      <c r="N31" s="247">
        <v>49014</v>
      </c>
      <c r="O31" s="248">
        <v>55934</v>
      </c>
      <c r="P31" s="249">
        <v>23552</v>
      </c>
      <c r="Q31" s="248">
        <v>22454</v>
      </c>
      <c r="R31" s="249">
        <f t="shared" si="12"/>
        <v>150954</v>
      </c>
      <c r="S31" s="250">
        <f t="shared" si="13"/>
        <v>0.013364255781624906</v>
      </c>
      <c r="T31" s="247">
        <v>43877</v>
      </c>
      <c r="U31" s="248">
        <v>48546</v>
      </c>
      <c r="V31" s="249">
        <v>2522</v>
      </c>
      <c r="W31" s="248">
        <v>2753</v>
      </c>
      <c r="X31" s="249">
        <f t="shared" si="14"/>
        <v>97698</v>
      </c>
      <c r="Y31" s="252">
        <f t="shared" si="15"/>
        <v>0.5451083952588589</v>
      </c>
    </row>
    <row r="32" spans="1:25" ht="19.5" customHeight="1">
      <c r="A32" s="246" t="s">
        <v>201</v>
      </c>
      <c r="B32" s="247">
        <v>7467</v>
      </c>
      <c r="C32" s="248">
        <v>7118</v>
      </c>
      <c r="D32" s="249">
        <v>0</v>
      </c>
      <c r="E32" s="248">
        <v>0</v>
      </c>
      <c r="F32" s="249">
        <f t="shared" si="8"/>
        <v>14585</v>
      </c>
      <c r="G32" s="250">
        <f t="shared" si="9"/>
        <v>0.012665295786976411</v>
      </c>
      <c r="H32" s="247">
        <v>14396</v>
      </c>
      <c r="I32" s="248">
        <v>13161</v>
      </c>
      <c r="J32" s="249"/>
      <c r="K32" s="248"/>
      <c r="L32" s="249">
        <f t="shared" si="10"/>
        <v>27557</v>
      </c>
      <c r="M32" s="251">
        <f t="shared" si="11"/>
        <v>-0.4707333889755779</v>
      </c>
      <c r="N32" s="247">
        <v>93097</v>
      </c>
      <c r="O32" s="248">
        <v>80472</v>
      </c>
      <c r="P32" s="249">
        <v>203</v>
      </c>
      <c r="Q32" s="248"/>
      <c r="R32" s="249">
        <f t="shared" si="12"/>
        <v>173772</v>
      </c>
      <c r="S32" s="250">
        <f t="shared" si="13"/>
        <v>0.015384378391327974</v>
      </c>
      <c r="T32" s="247">
        <v>121444</v>
      </c>
      <c r="U32" s="248">
        <v>108446</v>
      </c>
      <c r="V32" s="249">
        <v>277</v>
      </c>
      <c r="W32" s="248">
        <v>125</v>
      </c>
      <c r="X32" s="249">
        <f t="shared" si="14"/>
        <v>230292</v>
      </c>
      <c r="Y32" s="252">
        <f t="shared" si="15"/>
        <v>-0.24542754416132562</v>
      </c>
    </row>
    <row r="33" spans="1:25" ht="19.5" customHeight="1">
      <c r="A33" s="246" t="s">
        <v>161</v>
      </c>
      <c r="B33" s="247">
        <v>6500</v>
      </c>
      <c r="C33" s="248">
        <v>4379</v>
      </c>
      <c r="D33" s="249">
        <v>0</v>
      </c>
      <c r="E33" s="248">
        <v>0</v>
      </c>
      <c r="F33" s="249">
        <f t="shared" si="8"/>
        <v>10879</v>
      </c>
      <c r="G33" s="250">
        <f t="shared" si="9"/>
        <v>0.00944708624384754</v>
      </c>
      <c r="H33" s="247">
        <v>4353</v>
      </c>
      <c r="I33" s="248">
        <v>3754</v>
      </c>
      <c r="J33" s="249"/>
      <c r="K33" s="248"/>
      <c r="L33" s="249">
        <f t="shared" si="10"/>
        <v>8107</v>
      </c>
      <c r="M33" s="251">
        <f t="shared" si="11"/>
        <v>0.3419267299864315</v>
      </c>
      <c r="N33" s="247">
        <v>54922</v>
      </c>
      <c r="O33" s="248">
        <v>42237</v>
      </c>
      <c r="P33" s="249"/>
      <c r="Q33" s="248"/>
      <c r="R33" s="249">
        <f t="shared" si="12"/>
        <v>97159</v>
      </c>
      <c r="S33" s="250">
        <f t="shared" si="13"/>
        <v>0.00860167817670876</v>
      </c>
      <c r="T33" s="247">
        <v>46630</v>
      </c>
      <c r="U33" s="248">
        <v>42785</v>
      </c>
      <c r="V33" s="249"/>
      <c r="W33" s="248"/>
      <c r="X33" s="249">
        <f t="shared" si="14"/>
        <v>89415</v>
      </c>
      <c r="Y33" s="252">
        <f t="shared" si="15"/>
        <v>0.08660739249566629</v>
      </c>
    </row>
    <row r="34" spans="1:25" ht="19.5" customHeight="1">
      <c r="A34" s="246" t="s">
        <v>205</v>
      </c>
      <c r="B34" s="247">
        <v>4320</v>
      </c>
      <c r="C34" s="248">
        <v>4455</v>
      </c>
      <c r="D34" s="249">
        <v>0</v>
      </c>
      <c r="E34" s="248">
        <v>0</v>
      </c>
      <c r="F34" s="249">
        <f t="shared" si="8"/>
        <v>8775</v>
      </c>
      <c r="G34" s="250">
        <f t="shared" si="9"/>
        <v>0.007620018548557971</v>
      </c>
      <c r="H34" s="247">
        <v>2488</v>
      </c>
      <c r="I34" s="248">
        <v>2423</v>
      </c>
      <c r="J34" s="249"/>
      <c r="K34" s="248"/>
      <c r="L34" s="249">
        <f t="shared" si="10"/>
        <v>4911</v>
      </c>
      <c r="M34" s="251">
        <f t="shared" si="11"/>
        <v>0.786805131337813</v>
      </c>
      <c r="N34" s="247">
        <v>28384</v>
      </c>
      <c r="O34" s="248">
        <v>28818</v>
      </c>
      <c r="P34" s="249">
        <v>498</v>
      </c>
      <c r="Q34" s="248">
        <v>1017</v>
      </c>
      <c r="R34" s="249">
        <f t="shared" si="12"/>
        <v>58717</v>
      </c>
      <c r="S34" s="250">
        <f t="shared" si="13"/>
        <v>0.005198331986761991</v>
      </c>
      <c r="T34" s="247">
        <v>22717</v>
      </c>
      <c r="U34" s="248">
        <v>23330</v>
      </c>
      <c r="V34" s="249"/>
      <c r="W34" s="248"/>
      <c r="X34" s="249">
        <f t="shared" si="14"/>
        <v>46047</v>
      </c>
      <c r="Y34" s="252">
        <f t="shared" si="15"/>
        <v>0.2751536473603058</v>
      </c>
    </row>
    <row r="35" spans="1:25" ht="19.5" customHeight="1">
      <c r="A35" s="246" t="s">
        <v>164</v>
      </c>
      <c r="B35" s="247">
        <v>3337</v>
      </c>
      <c r="C35" s="248">
        <v>3425</v>
      </c>
      <c r="D35" s="249">
        <v>0</v>
      </c>
      <c r="E35" s="248">
        <v>0</v>
      </c>
      <c r="F35" s="249">
        <f t="shared" si="8"/>
        <v>6762</v>
      </c>
      <c r="G35" s="250">
        <f t="shared" si="9"/>
        <v>0.0058719732678460404</v>
      </c>
      <c r="H35" s="247">
        <v>3095</v>
      </c>
      <c r="I35" s="248">
        <v>3435</v>
      </c>
      <c r="J35" s="249"/>
      <c r="K35" s="248"/>
      <c r="L35" s="249">
        <f t="shared" si="10"/>
        <v>6530</v>
      </c>
      <c r="M35" s="251">
        <f t="shared" si="11"/>
        <v>0.03552833078101081</v>
      </c>
      <c r="N35" s="247">
        <v>33277</v>
      </c>
      <c r="O35" s="248">
        <v>35585</v>
      </c>
      <c r="P35" s="249"/>
      <c r="Q35" s="248"/>
      <c r="R35" s="249">
        <f t="shared" si="12"/>
        <v>68862</v>
      </c>
      <c r="S35" s="250">
        <f t="shared" si="13"/>
        <v>0.0060964888749834665</v>
      </c>
      <c r="T35" s="247">
        <v>20976</v>
      </c>
      <c r="U35" s="248">
        <v>22959</v>
      </c>
      <c r="V35" s="249"/>
      <c r="W35" s="248"/>
      <c r="X35" s="249">
        <f t="shared" si="14"/>
        <v>43935</v>
      </c>
      <c r="Y35" s="252">
        <f t="shared" si="15"/>
        <v>0.5673608740184364</v>
      </c>
    </row>
    <row r="36" spans="1:25" ht="19.5" customHeight="1">
      <c r="A36" s="246" t="s">
        <v>207</v>
      </c>
      <c r="B36" s="247">
        <v>2763</v>
      </c>
      <c r="C36" s="248">
        <v>2681</v>
      </c>
      <c r="D36" s="249">
        <v>0</v>
      </c>
      <c r="E36" s="248">
        <v>0</v>
      </c>
      <c r="F36" s="249">
        <f t="shared" si="8"/>
        <v>5444</v>
      </c>
      <c r="G36" s="250">
        <f t="shared" si="9"/>
        <v>0.004727450823743543</v>
      </c>
      <c r="H36" s="247">
        <v>3620</v>
      </c>
      <c r="I36" s="248">
        <v>3109</v>
      </c>
      <c r="J36" s="249"/>
      <c r="K36" s="248"/>
      <c r="L36" s="249">
        <f t="shared" si="10"/>
        <v>6729</v>
      </c>
      <c r="M36" s="251">
        <f t="shared" si="11"/>
        <v>-0.19096448209243577</v>
      </c>
      <c r="N36" s="247">
        <v>38537</v>
      </c>
      <c r="O36" s="248">
        <v>35857</v>
      </c>
      <c r="P36" s="249"/>
      <c r="Q36" s="248"/>
      <c r="R36" s="249">
        <f t="shared" si="12"/>
        <v>74394</v>
      </c>
      <c r="S36" s="250">
        <f t="shared" si="13"/>
        <v>0.0065862477616903375</v>
      </c>
      <c r="T36" s="247">
        <v>38150</v>
      </c>
      <c r="U36" s="248">
        <v>35581</v>
      </c>
      <c r="V36" s="249"/>
      <c r="W36" s="248"/>
      <c r="X36" s="249">
        <f t="shared" si="14"/>
        <v>73731</v>
      </c>
      <c r="Y36" s="252">
        <f t="shared" si="15"/>
        <v>0.008992147129429862</v>
      </c>
    </row>
    <row r="37" spans="1:25" ht="19.5" customHeight="1">
      <c r="A37" s="246" t="s">
        <v>194</v>
      </c>
      <c r="B37" s="247">
        <v>1553</v>
      </c>
      <c r="C37" s="248">
        <v>2915</v>
      </c>
      <c r="D37" s="249">
        <v>0</v>
      </c>
      <c r="E37" s="248">
        <v>0</v>
      </c>
      <c r="F37" s="249">
        <f t="shared" si="0"/>
        <v>4468</v>
      </c>
      <c r="G37" s="250">
        <f t="shared" si="1"/>
        <v>0.0038799137179438194</v>
      </c>
      <c r="H37" s="247">
        <v>2965</v>
      </c>
      <c r="I37" s="248">
        <v>3893</v>
      </c>
      <c r="J37" s="249"/>
      <c r="K37" s="248"/>
      <c r="L37" s="249">
        <f t="shared" si="2"/>
        <v>6858</v>
      </c>
      <c r="M37" s="251">
        <f t="shared" si="3"/>
        <v>-0.34849810440361617</v>
      </c>
      <c r="N37" s="247">
        <v>18949</v>
      </c>
      <c r="O37" s="248">
        <v>32262</v>
      </c>
      <c r="P37" s="249"/>
      <c r="Q37" s="248"/>
      <c r="R37" s="249">
        <f t="shared" si="4"/>
        <v>51211</v>
      </c>
      <c r="S37" s="250">
        <f t="shared" si="5"/>
        <v>0.004533810981045835</v>
      </c>
      <c r="T37" s="247">
        <v>17373</v>
      </c>
      <c r="U37" s="248">
        <v>23909</v>
      </c>
      <c r="V37" s="249"/>
      <c r="W37" s="248"/>
      <c r="X37" s="249">
        <f t="shared" si="6"/>
        <v>41282</v>
      </c>
      <c r="Y37" s="252">
        <f t="shared" si="7"/>
        <v>0.24051644784651915</v>
      </c>
    </row>
    <row r="38" spans="1:25" ht="19.5" customHeight="1">
      <c r="A38" s="246" t="s">
        <v>184</v>
      </c>
      <c r="B38" s="247">
        <v>732</v>
      </c>
      <c r="C38" s="248">
        <v>253</v>
      </c>
      <c r="D38" s="249">
        <v>0</v>
      </c>
      <c r="E38" s="248">
        <v>0</v>
      </c>
      <c r="F38" s="249">
        <f t="shared" si="0"/>
        <v>985</v>
      </c>
      <c r="G38" s="250">
        <f t="shared" si="1"/>
        <v>0.0008553525094392708</v>
      </c>
      <c r="H38" s="247">
        <v>490</v>
      </c>
      <c r="I38" s="248">
        <v>265</v>
      </c>
      <c r="J38" s="249"/>
      <c r="K38" s="248"/>
      <c r="L38" s="249">
        <f t="shared" si="2"/>
        <v>755</v>
      </c>
      <c r="M38" s="251">
        <f t="shared" si="3"/>
        <v>0.304635761589404</v>
      </c>
      <c r="N38" s="247">
        <v>2096</v>
      </c>
      <c r="O38" s="248">
        <v>1777</v>
      </c>
      <c r="P38" s="249"/>
      <c r="Q38" s="248"/>
      <c r="R38" s="249">
        <f t="shared" si="4"/>
        <v>3873</v>
      </c>
      <c r="S38" s="250">
        <f t="shared" si="5"/>
        <v>0.00034288433987991876</v>
      </c>
      <c r="T38" s="247">
        <v>2520</v>
      </c>
      <c r="U38" s="248">
        <v>1697</v>
      </c>
      <c r="V38" s="249"/>
      <c r="W38" s="248"/>
      <c r="X38" s="249">
        <f t="shared" si="6"/>
        <v>4217</v>
      </c>
      <c r="Y38" s="252">
        <f t="shared" si="7"/>
        <v>-0.08157457908465737</v>
      </c>
    </row>
    <row r="39" spans="1:25" ht="19.5" customHeight="1" thickBot="1">
      <c r="A39" s="246" t="s">
        <v>175</v>
      </c>
      <c r="B39" s="247">
        <v>44</v>
      </c>
      <c r="C39" s="248">
        <v>161</v>
      </c>
      <c r="D39" s="249">
        <v>112</v>
      </c>
      <c r="E39" s="248">
        <v>92</v>
      </c>
      <c r="F39" s="249">
        <f t="shared" si="0"/>
        <v>409</v>
      </c>
      <c r="G39" s="250">
        <f t="shared" si="1"/>
        <v>0.00035516667650828604</v>
      </c>
      <c r="H39" s="247">
        <v>95</v>
      </c>
      <c r="I39" s="248">
        <v>163</v>
      </c>
      <c r="J39" s="249">
        <v>217</v>
      </c>
      <c r="K39" s="248">
        <v>71</v>
      </c>
      <c r="L39" s="249">
        <f t="shared" si="2"/>
        <v>546</v>
      </c>
      <c r="M39" s="251">
        <f t="shared" si="3"/>
        <v>-0.2509157509157509</v>
      </c>
      <c r="N39" s="247">
        <v>23598</v>
      </c>
      <c r="O39" s="248">
        <v>26165</v>
      </c>
      <c r="P39" s="249">
        <v>3628</v>
      </c>
      <c r="Q39" s="248">
        <v>3964</v>
      </c>
      <c r="R39" s="249">
        <f t="shared" si="4"/>
        <v>57355</v>
      </c>
      <c r="S39" s="250">
        <f t="shared" si="5"/>
        <v>0.005077751436564095</v>
      </c>
      <c r="T39" s="247">
        <v>38664</v>
      </c>
      <c r="U39" s="248">
        <v>39780</v>
      </c>
      <c r="V39" s="249">
        <v>797</v>
      </c>
      <c r="W39" s="248">
        <v>724</v>
      </c>
      <c r="X39" s="249">
        <f t="shared" si="6"/>
        <v>79965</v>
      </c>
      <c r="Y39" s="252">
        <f t="shared" si="7"/>
        <v>-0.28274870255736884</v>
      </c>
    </row>
    <row r="40" spans="1:25" s="134" customFormat="1" ht="19.5" customHeight="1">
      <c r="A40" s="143" t="s">
        <v>51</v>
      </c>
      <c r="B40" s="140">
        <f>SUM(B41:B53)</f>
        <v>78044</v>
      </c>
      <c r="C40" s="139">
        <f>SUM(C41:C53)</f>
        <v>85135</v>
      </c>
      <c r="D40" s="138">
        <f>SUM(D41:D53)</f>
        <v>36</v>
      </c>
      <c r="E40" s="139">
        <f>SUM(E41:E53)</f>
        <v>0</v>
      </c>
      <c r="F40" s="138">
        <f t="shared" si="0"/>
        <v>163215</v>
      </c>
      <c r="G40" s="141">
        <f t="shared" si="1"/>
        <v>0.14173234500317827</v>
      </c>
      <c r="H40" s="140">
        <f>SUM(H41:H53)</f>
        <v>63119</v>
      </c>
      <c r="I40" s="139">
        <f>SUM(I41:I53)</f>
        <v>75502</v>
      </c>
      <c r="J40" s="138">
        <f>SUM(J41:J53)</f>
        <v>591</v>
      </c>
      <c r="K40" s="139">
        <f>SUM(K41:K53)</f>
        <v>1</v>
      </c>
      <c r="L40" s="138">
        <f t="shared" si="2"/>
        <v>139213</v>
      </c>
      <c r="M40" s="142">
        <f t="shared" si="3"/>
        <v>0.17241205921860736</v>
      </c>
      <c r="N40" s="140">
        <f>SUM(N41:N53)</f>
        <v>788303</v>
      </c>
      <c r="O40" s="139">
        <f>SUM(O41:O53)</f>
        <v>776512</v>
      </c>
      <c r="P40" s="138">
        <f>SUM(P41:P53)</f>
        <v>1327</v>
      </c>
      <c r="Q40" s="139">
        <f>SUM(Q41:Q53)</f>
        <v>71</v>
      </c>
      <c r="R40" s="138">
        <f t="shared" si="4"/>
        <v>1566213</v>
      </c>
      <c r="S40" s="141">
        <f t="shared" si="5"/>
        <v>0.13865993044573902</v>
      </c>
      <c r="T40" s="140">
        <f>SUM(T41:T53)</f>
        <v>697275</v>
      </c>
      <c r="U40" s="139">
        <f>SUM(U41:U53)</f>
        <v>684895</v>
      </c>
      <c r="V40" s="138">
        <f>SUM(V41:V53)</f>
        <v>1158</v>
      </c>
      <c r="W40" s="139">
        <f>SUM(W41:W53)</f>
        <v>336</v>
      </c>
      <c r="X40" s="138">
        <f t="shared" si="6"/>
        <v>1383664</v>
      </c>
      <c r="Y40" s="135">
        <f t="shared" si="7"/>
        <v>0.13193159611003824</v>
      </c>
    </row>
    <row r="41" spans="1:25" ht="19.5" customHeight="1">
      <c r="A41" s="239" t="s">
        <v>159</v>
      </c>
      <c r="B41" s="240">
        <v>34092</v>
      </c>
      <c r="C41" s="241">
        <v>40822</v>
      </c>
      <c r="D41" s="242">
        <v>36</v>
      </c>
      <c r="E41" s="241">
        <v>0</v>
      </c>
      <c r="F41" s="242">
        <f t="shared" si="0"/>
        <v>74950</v>
      </c>
      <c r="G41" s="243">
        <f t="shared" si="1"/>
        <v>0.06508494475378004</v>
      </c>
      <c r="H41" s="240">
        <v>23218</v>
      </c>
      <c r="I41" s="241">
        <v>32264</v>
      </c>
      <c r="J41" s="242">
        <v>591</v>
      </c>
      <c r="K41" s="241">
        <v>1</v>
      </c>
      <c r="L41" s="242">
        <f t="shared" si="2"/>
        <v>56074</v>
      </c>
      <c r="M41" s="244">
        <f t="shared" si="3"/>
        <v>0.336626600563541</v>
      </c>
      <c r="N41" s="240">
        <v>354171</v>
      </c>
      <c r="O41" s="241">
        <v>378604</v>
      </c>
      <c r="P41" s="242">
        <v>1237</v>
      </c>
      <c r="Q41" s="241">
        <v>0</v>
      </c>
      <c r="R41" s="242">
        <f t="shared" si="4"/>
        <v>734012</v>
      </c>
      <c r="S41" s="243">
        <f t="shared" si="5"/>
        <v>0.0649835321672964</v>
      </c>
      <c r="T41" s="240">
        <v>297545</v>
      </c>
      <c r="U41" s="241">
        <v>315436</v>
      </c>
      <c r="V41" s="242">
        <v>1150</v>
      </c>
      <c r="W41" s="241">
        <v>335</v>
      </c>
      <c r="X41" s="242">
        <f t="shared" si="6"/>
        <v>614466</v>
      </c>
      <c r="Y41" s="245">
        <f t="shared" si="7"/>
        <v>0.19455266849589714</v>
      </c>
    </row>
    <row r="42" spans="1:25" ht="19.5" customHeight="1">
      <c r="A42" s="246" t="s">
        <v>189</v>
      </c>
      <c r="B42" s="247">
        <v>13545</v>
      </c>
      <c r="C42" s="248">
        <v>12624</v>
      </c>
      <c r="D42" s="249">
        <v>0</v>
      </c>
      <c r="E42" s="248">
        <v>0</v>
      </c>
      <c r="F42" s="249">
        <f t="shared" si="0"/>
        <v>26169</v>
      </c>
      <c r="G42" s="250">
        <f t="shared" si="1"/>
        <v>0.022724588649255105</v>
      </c>
      <c r="H42" s="247">
        <v>12766</v>
      </c>
      <c r="I42" s="248">
        <v>13122</v>
      </c>
      <c r="J42" s="249"/>
      <c r="K42" s="248"/>
      <c r="L42" s="249">
        <f t="shared" si="2"/>
        <v>25888</v>
      </c>
      <c r="M42" s="251">
        <f t="shared" si="3"/>
        <v>0.010854449938195287</v>
      </c>
      <c r="N42" s="247">
        <v>133473</v>
      </c>
      <c r="O42" s="248">
        <v>117966</v>
      </c>
      <c r="P42" s="249"/>
      <c r="Q42" s="248"/>
      <c r="R42" s="249">
        <f t="shared" si="4"/>
        <v>251439</v>
      </c>
      <c r="S42" s="250">
        <f t="shared" si="5"/>
        <v>0.022260391307789024</v>
      </c>
      <c r="T42" s="247">
        <v>128049</v>
      </c>
      <c r="U42" s="248">
        <v>111640</v>
      </c>
      <c r="V42" s="249"/>
      <c r="W42" s="248"/>
      <c r="X42" s="249">
        <f t="shared" si="6"/>
        <v>239689</v>
      </c>
      <c r="Y42" s="252">
        <f t="shared" si="7"/>
        <v>0.04902185749033117</v>
      </c>
    </row>
    <row r="43" spans="1:25" ht="19.5" customHeight="1">
      <c r="A43" s="246" t="s">
        <v>199</v>
      </c>
      <c r="B43" s="247">
        <v>7738</v>
      </c>
      <c r="C43" s="248">
        <v>7562</v>
      </c>
      <c r="D43" s="249">
        <v>0</v>
      </c>
      <c r="E43" s="248">
        <v>0</v>
      </c>
      <c r="F43" s="249">
        <f aca="true" t="shared" si="16" ref="F43:F53">SUM(B43:E43)</f>
        <v>15300</v>
      </c>
      <c r="G43" s="250">
        <f aca="true" t="shared" si="17" ref="G43:G53">F43/$F$9</f>
        <v>0.013286186187229283</v>
      </c>
      <c r="H43" s="247">
        <v>8492</v>
      </c>
      <c r="I43" s="248">
        <v>8076</v>
      </c>
      <c r="J43" s="249"/>
      <c r="K43" s="248"/>
      <c r="L43" s="249">
        <f aca="true" t="shared" si="18" ref="L43:L53">SUM(H43:K43)</f>
        <v>16568</v>
      </c>
      <c r="M43" s="251">
        <f aca="true" t="shared" si="19" ref="M43:M53">IF(ISERROR(F43/L43-1),"         /0",(F43/L43-1))</f>
        <v>-0.07653307580878799</v>
      </c>
      <c r="N43" s="247">
        <v>79025</v>
      </c>
      <c r="O43" s="248">
        <v>66438</v>
      </c>
      <c r="P43" s="249"/>
      <c r="Q43" s="248"/>
      <c r="R43" s="249">
        <f aca="true" t="shared" si="20" ref="R43:R53">SUM(N43:Q43)</f>
        <v>145463</v>
      </c>
      <c r="S43" s="250">
        <f aca="true" t="shared" si="21" ref="S43:S53">R43/$R$9</f>
        <v>0.012878126705900496</v>
      </c>
      <c r="T43" s="247">
        <v>76408</v>
      </c>
      <c r="U43" s="248">
        <v>64953</v>
      </c>
      <c r="V43" s="249"/>
      <c r="W43" s="248"/>
      <c r="X43" s="249">
        <f aca="true" t="shared" si="22" ref="X43:X53">SUM(T43:W43)</f>
        <v>141361</v>
      </c>
      <c r="Y43" s="252">
        <f aca="true" t="shared" si="23" ref="Y43:Y53">IF(ISERROR(R43/X43-1),"         /0",IF(R43/X43&gt;5,"  *  ",(R43/X43-1)))</f>
        <v>0.0290179045139749</v>
      </c>
    </row>
    <row r="44" spans="1:25" ht="19.5" customHeight="1">
      <c r="A44" s="246" t="s">
        <v>200</v>
      </c>
      <c r="B44" s="247">
        <v>7041</v>
      </c>
      <c r="C44" s="248">
        <v>6805</v>
      </c>
      <c r="D44" s="249">
        <v>0</v>
      </c>
      <c r="E44" s="248">
        <v>0</v>
      </c>
      <c r="F44" s="249">
        <f>SUM(B44:E44)</f>
        <v>13846</v>
      </c>
      <c r="G44" s="250">
        <f>F44/$F$9</f>
        <v>0.012023564310351415</v>
      </c>
      <c r="H44" s="247">
        <v>5897</v>
      </c>
      <c r="I44" s="248">
        <v>6908</v>
      </c>
      <c r="J44" s="249"/>
      <c r="K44" s="248"/>
      <c r="L44" s="249">
        <f>SUM(H44:K44)</f>
        <v>12805</v>
      </c>
      <c r="M44" s="251">
        <f>IF(ISERROR(F44/L44-1),"         /0",(F44/L44-1))</f>
        <v>0.0812963686060133</v>
      </c>
      <c r="N44" s="247">
        <v>63819</v>
      </c>
      <c r="O44" s="248">
        <v>60763</v>
      </c>
      <c r="P44" s="249"/>
      <c r="Q44" s="248"/>
      <c r="R44" s="249">
        <f>SUM(N44:Q44)</f>
        <v>124582</v>
      </c>
      <c r="S44" s="250">
        <f>R44/$R$9</f>
        <v>0.011029490532124979</v>
      </c>
      <c r="T44" s="247">
        <v>58460</v>
      </c>
      <c r="U44" s="248">
        <v>59630</v>
      </c>
      <c r="V44" s="249"/>
      <c r="W44" s="248"/>
      <c r="X44" s="249">
        <f>SUM(T44:W44)</f>
        <v>118090</v>
      </c>
      <c r="Y44" s="252">
        <f>IF(ISERROR(R44/X44-1),"         /0",IF(R44/X44&gt;5,"  *  ",(R44/X44-1)))</f>
        <v>0.05497501905326452</v>
      </c>
    </row>
    <row r="45" spans="1:25" ht="19.5" customHeight="1">
      <c r="A45" s="246" t="s">
        <v>202</v>
      </c>
      <c r="B45" s="247">
        <v>6045</v>
      </c>
      <c r="C45" s="248">
        <v>7367</v>
      </c>
      <c r="D45" s="249">
        <v>0</v>
      </c>
      <c r="E45" s="248">
        <v>0</v>
      </c>
      <c r="F45" s="249">
        <f>SUM(B45:E45)</f>
        <v>13412</v>
      </c>
      <c r="G45" s="250">
        <f>F45/$F$9</f>
        <v>0.011646688179288833</v>
      </c>
      <c r="H45" s="247">
        <v>5404</v>
      </c>
      <c r="I45" s="248">
        <v>7406</v>
      </c>
      <c r="J45" s="249"/>
      <c r="K45" s="248"/>
      <c r="L45" s="249">
        <f>SUM(H45:K45)</f>
        <v>12810</v>
      </c>
      <c r="M45" s="251">
        <f>IF(ISERROR(F45/L45-1),"         /0",(F45/L45-1))</f>
        <v>0.04699453551912569</v>
      </c>
      <c r="N45" s="247">
        <v>55147</v>
      </c>
      <c r="O45" s="248">
        <v>60085</v>
      </c>
      <c r="P45" s="249"/>
      <c r="Q45" s="248"/>
      <c r="R45" s="249">
        <f>SUM(N45:Q45)</f>
        <v>115232</v>
      </c>
      <c r="S45" s="250">
        <f>R45/$R$9</f>
        <v>0.010201716564173199</v>
      </c>
      <c r="T45" s="247">
        <v>55145</v>
      </c>
      <c r="U45" s="248">
        <v>59614</v>
      </c>
      <c r="V45" s="249"/>
      <c r="W45" s="248"/>
      <c r="X45" s="249">
        <f>SUM(T45:W45)</f>
        <v>114759</v>
      </c>
      <c r="Y45" s="252">
        <f>IF(ISERROR(R45/X45-1),"         /0",IF(R45/X45&gt;5,"  *  ",(R45/X45-1)))</f>
        <v>0.004121681088193441</v>
      </c>
    </row>
    <row r="46" spans="1:25" ht="19.5" customHeight="1">
      <c r="A46" s="246" t="s">
        <v>204</v>
      </c>
      <c r="B46" s="247">
        <v>4192</v>
      </c>
      <c r="C46" s="248">
        <v>4299</v>
      </c>
      <c r="D46" s="249">
        <v>0</v>
      </c>
      <c r="E46" s="248">
        <v>0</v>
      </c>
      <c r="F46" s="249">
        <f>SUM(B46:E46)</f>
        <v>8491</v>
      </c>
      <c r="G46" s="250">
        <f>F46/$F$9</f>
        <v>0.0073733991448211664</v>
      </c>
      <c r="H46" s="247">
        <v>3079</v>
      </c>
      <c r="I46" s="248">
        <v>2831</v>
      </c>
      <c r="J46" s="249"/>
      <c r="K46" s="248"/>
      <c r="L46" s="249">
        <f>SUM(H46:K46)</f>
        <v>5910</v>
      </c>
      <c r="M46" s="251">
        <f>IF(ISERROR(F46/L46-1),"         /0",(F46/L46-1))</f>
        <v>0.4367174280879864</v>
      </c>
      <c r="N46" s="247">
        <v>40681</v>
      </c>
      <c r="O46" s="248">
        <v>39186</v>
      </c>
      <c r="P46" s="249"/>
      <c r="Q46" s="248"/>
      <c r="R46" s="249">
        <f>SUM(N46:Q46)</f>
        <v>79867</v>
      </c>
      <c r="S46" s="250">
        <f>R46/$R$9</f>
        <v>0.00707078326186147</v>
      </c>
      <c r="T46" s="247">
        <v>33521</v>
      </c>
      <c r="U46" s="248">
        <v>31961</v>
      </c>
      <c r="V46" s="249"/>
      <c r="W46" s="248"/>
      <c r="X46" s="249">
        <f>SUM(T46:W46)</f>
        <v>65482</v>
      </c>
      <c r="Y46" s="252">
        <f>IF(ISERROR(R46/X46-1),"         /0",IF(R46/X46&gt;5,"  *  ",(R46/X46-1)))</f>
        <v>0.21967869032711285</v>
      </c>
    </row>
    <row r="47" spans="1:25" ht="19.5" customHeight="1">
      <c r="A47" s="246" t="s">
        <v>208</v>
      </c>
      <c r="B47" s="247">
        <v>1619</v>
      </c>
      <c r="C47" s="248">
        <v>1845</v>
      </c>
      <c r="D47" s="249">
        <v>0</v>
      </c>
      <c r="E47" s="248">
        <v>0</v>
      </c>
      <c r="F47" s="249">
        <f>SUM(B47:E47)</f>
        <v>3464</v>
      </c>
      <c r="G47" s="250">
        <f>F47/$F$9</f>
        <v>0.0030080620230432836</v>
      </c>
      <c r="H47" s="247">
        <v>578</v>
      </c>
      <c r="I47" s="248">
        <v>1353</v>
      </c>
      <c r="J47" s="249"/>
      <c r="K47" s="248"/>
      <c r="L47" s="249">
        <f>SUM(H47:K47)</f>
        <v>1931</v>
      </c>
      <c r="M47" s="251">
        <f>IF(ISERROR(F47/L47-1),"         /0",(F47/L47-1))</f>
        <v>0.7938891765924392</v>
      </c>
      <c r="N47" s="247">
        <v>14710</v>
      </c>
      <c r="O47" s="248">
        <v>15747</v>
      </c>
      <c r="P47" s="249"/>
      <c r="Q47" s="248"/>
      <c r="R47" s="249">
        <f>SUM(N47:Q47)</f>
        <v>30457</v>
      </c>
      <c r="S47" s="250">
        <f>R47/$R$9</f>
        <v>0.002696418368118432</v>
      </c>
      <c r="T47" s="247">
        <v>11136</v>
      </c>
      <c r="U47" s="248">
        <v>13290</v>
      </c>
      <c r="V47" s="249"/>
      <c r="W47" s="248"/>
      <c r="X47" s="249">
        <f>SUM(T47:W47)</f>
        <v>24426</v>
      </c>
      <c r="Y47" s="252">
        <f>IF(ISERROR(R47/X47-1),"         /0",IF(R47/X47&gt;5,"  *  ",(R47/X47-1)))</f>
        <v>0.24690903136002618</v>
      </c>
    </row>
    <row r="48" spans="1:25" ht="19.5" customHeight="1">
      <c r="A48" s="246" t="s">
        <v>193</v>
      </c>
      <c r="B48" s="247">
        <v>1470</v>
      </c>
      <c r="C48" s="248">
        <v>1762</v>
      </c>
      <c r="D48" s="249">
        <v>0</v>
      </c>
      <c r="E48" s="248">
        <v>0</v>
      </c>
      <c r="F48" s="249">
        <f>SUM(B48:E48)</f>
        <v>3232</v>
      </c>
      <c r="G48" s="250">
        <f>F48/$F$9</f>
        <v>0.0028065982847794145</v>
      </c>
      <c r="H48" s="247">
        <v>1418</v>
      </c>
      <c r="I48" s="248">
        <v>1692</v>
      </c>
      <c r="J48" s="249"/>
      <c r="K48" s="248"/>
      <c r="L48" s="249">
        <f>SUM(H48:K48)</f>
        <v>3110</v>
      </c>
      <c r="M48" s="251">
        <f>IF(ISERROR(F48/L48-1),"         /0",(F48/L48-1))</f>
        <v>0.0392282958199357</v>
      </c>
      <c r="N48" s="247">
        <v>16190</v>
      </c>
      <c r="O48" s="248">
        <v>15210</v>
      </c>
      <c r="P48" s="249"/>
      <c r="Q48" s="248"/>
      <c r="R48" s="249">
        <f>SUM(N48:Q48)</f>
        <v>31400</v>
      </c>
      <c r="S48" s="250">
        <f>R48/$R$9</f>
        <v>0.0027799040207150657</v>
      </c>
      <c r="T48" s="247">
        <v>13603</v>
      </c>
      <c r="U48" s="248">
        <v>10090</v>
      </c>
      <c r="V48" s="249"/>
      <c r="W48" s="248"/>
      <c r="X48" s="249">
        <f>SUM(T48:W48)</f>
        <v>23693</v>
      </c>
      <c r="Y48" s="252">
        <f>IF(ISERROR(R48/X48-1),"         /0",IF(R48/X48&gt;5,"  *  ",(R48/X48-1)))</f>
        <v>0.32528594943654254</v>
      </c>
    </row>
    <row r="49" spans="1:25" ht="19.5" customHeight="1">
      <c r="A49" s="246" t="s">
        <v>184</v>
      </c>
      <c r="B49" s="247">
        <v>1512</v>
      </c>
      <c r="C49" s="248">
        <v>1064</v>
      </c>
      <c r="D49" s="249">
        <v>0</v>
      </c>
      <c r="E49" s="248">
        <v>0</v>
      </c>
      <c r="F49" s="249">
        <f t="shared" si="16"/>
        <v>2576</v>
      </c>
      <c r="G49" s="250">
        <f t="shared" si="17"/>
        <v>0.002236942197274682</v>
      </c>
      <c r="H49" s="247">
        <v>1361</v>
      </c>
      <c r="I49" s="248">
        <v>1118</v>
      </c>
      <c r="J49" s="249"/>
      <c r="K49" s="248"/>
      <c r="L49" s="249">
        <f t="shared" si="18"/>
        <v>2479</v>
      </c>
      <c r="M49" s="251">
        <f t="shared" si="19"/>
        <v>0.03912868091972577</v>
      </c>
      <c r="N49" s="247">
        <v>17746</v>
      </c>
      <c r="O49" s="248">
        <v>11957</v>
      </c>
      <c r="P49" s="249"/>
      <c r="Q49" s="248"/>
      <c r="R49" s="249">
        <f t="shared" si="20"/>
        <v>29703</v>
      </c>
      <c r="S49" s="250">
        <f t="shared" si="21"/>
        <v>0.002629665258831197</v>
      </c>
      <c r="T49" s="247">
        <v>10805</v>
      </c>
      <c r="U49" s="248">
        <v>8376</v>
      </c>
      <c r="V49" s="249"/>
      <c r="W49" s="248"/>
      <c r="X49" s="249">
        <f t="shared" si="22"/>
        <v>19181</v>
      </c>
      <c r="Y49" s="252">
        <f t="shared" si="23"/>
        <v>0.5485636828111151</v>
      </c>
    </row>
    <row r="50" spans="1:25" ht="19.5" customHeight="1">
      <c r="A50" s="246" t="s">
        <v>188</v>
      </c>
      <c r="B50" s="247">
        <v>191</v>
      </c>
      <c r="C50" s="248">
        <v>374</v>
      </c>
      <c r="D50" s="249">
        <v>0</v>
      </c>
      <c r="E50" s="248">
        <v>0</v>
      </c>
      <c r="F50" s="249">
        <f>SUM(B50:E50)</f>
        <v>565</v>
      </c>
      <c r="G50" s="250">
        <f>F50/$F$9</f>
        <v>0.0004906336729270944</v>
      </c>
      <c r="H50" s="247">
        <v>253</v>
      </c>
      <c r="I50" s="248">
        <v>242</v>
      </c>
      <c r="J50" s="249"/>
      <c r="K50" s="248"/>
      <c r="L50" s="249">
        <f>SUM(H50:K50)</f>
        <v>495</v>
      </c>
      <c r="M50" s="251">
        <f>IF(ISERROR(F50/L50-1),"         /0",(F50/L50-1))</f>
        <v>0.14141414141414144</v>
      </c>
      <c r="N50" s="247">
        <v>1343</v>
      </c>
      <c r="O50" s="248">
        <v>1744</v>
      </c>
      <c r="P50" s="249"/>
      <c r="Q50" s="248"/>
      <c r="R50" s="249">
        <f>SUM(N50:Q50)</f>
        <v>3087</v>
      </c>
      <c r="S50" s="250">
        <f>R50/$R$9</f>
        <v>0.0002732982073868601</v>
      </c>
      <c r="T50" s="247">
        <v>2324</v>
      </c>
      <c r="U50" s="248">
        <v>2285</v>
      </c>
      <c r="V50" s="249"/>
      <c r="W50" s="248"/>
      <c r="X50" s="249">
        <f>SUM(T50:W50)</f>
        <v>4609</v>
      </c>
      <c r="Y50" s="252">
        <f>IF(ISERROR(R50/X50-1),"         /0",IF(R50/X50&gt;5,"  *  ",(R50/X50-1)))</f>
        <v>-0.3302234758082013</v>
      </c>
    </row>
    <row r="51" spans="1:25" ht="19.5" customHeight="1">
      <c r="A51" s="246" t="s">
        <v>206</v>
      </c>
      <c r="B51" s="247">
        <v>136</v>
      </c>
      <c r="C51" s="248">
        <v>323</v>
      </c>
      <c r="D51" s="249">
        <v>0</v>
      </c>
      <c r="E51" s="248">
        <v>0</v>
      </c>
      <c r="F51" s="249">
        <f t="shared" si="16"/>
        <v>459</v>
      </c>
      <c r="G51" s="250">
        <f t="shared" si="17"/>
        <v>0.00039858558561687847</v>
      </c>
      <c r="H51" s="247">
        <v>149</v>
      </c>
      <c r="I51" s="248">
        <v>83</v>
      </c>
      <c r="J51" s="249"/>
      <c r="K51" s="248"/>
      <c r="L51" s="249">
        <f t="shared" si="18"/>
        <v>232</v>
      </c>
      <c r="M51" s="251">
        <f t="shared" si="19"/>
        <v>0.978448275862069</v>
      </c>
      <c r="N51" s="247">
        <v>3371</v>
      </c>
      <c r="O51" s="248">
        <v>4495</v>
      </c>
      <c r="P51" s="249"/>
      <c r="Q51" s="248"/>
      <c r="R51" s="249">
        <f t="shared" si="20"/>
        <v>7866</v>
      </c>
      <c r="S51" s="250">
        <f t="shared" si="21"/>
        <v>0.0006963925167816785</v>
      </c>
      <c r="T51" s="247">
        <v>1476</v>
      </c>
      <c r="U51" s="248">
        <v>950</v>
      </c>
      <c r="V51" s="249"/>
      <c r="W51" s="248"/>
      <c r="X51" s="249">
        <f t="shared" si="22"/>
        <v>2426</v>
      </c>
      <c r="Y51" s="252">
        <f t="shared" si="23"/>
        <v>2.24237427864798</v>
      </c>
    </row>
    <row r="52" spans="1:25" ht="19.5" customHeight="1">
      <c r="A52" s="246" t="s">
        <v>185</v>
      </c>
      <c r="B52" s="247">
        <v>138</v>
      </c>
      <c r="C52" s="248">
        <v>213</v>
      </c>
      <c r="D52" s="249">
        <v>0</v>
      </c>
      <c r="E52" s="248">
        <v>0</v>
      </c>
      <c r="F52" s="249">
        <f t="shared" si="16"/>
        <v>351</v>
      </c>
      <c r="G52" s="250">
        <f t="shared" si="17"/>
        <v>0.00030480074194231887</v>
      </c>
      <c r="H52" s="247">
        <v>175</v>
      </c>
      <c r="I52" s="248">
        <v>141</v>
      </c>
      <c r="J52" s="249"/>
      <c r="K52" s="248"/>
      <c r="L52" s="249">
        <f t="shared" si="18"/>
        <v>316</v>
      </c>
      <c r="M52" s="251">
        <f t="shared" si="19"/>
        <v>0.110759493670886</v>
      </c>
      <c r="N52" s="247">
        <v>2181</v>
      </c>
      <c r="O52" s="248">
        <v>2071</v>
      </c>
      <c r="P52" s="249"/>
      <c r="Q52" s="248"/>
      <c r="R52" s="249">
        <f t="shared" si="20"/>
        <v>4252</v>
      </c>
      <c r="S52" s="250">
        <f t="shared" si="21"/>
        <v>0.0003764379584739</v>
      </c>
      <c r="T52" s="247">
        <v>2335</v>
      </c>
      <c r="U52" s="248">
        <v>1642</v>
      </c>
      <c r="V52" s="249"/>
      <c r="W52" s="248"/>
      <c r="X52" s="249">
        <f t="shared" si="22"/>
        <v>3977</v>
      </c>
      <c r="Y52" s="252">
        <f t="shared" si="23"/>
        <v>0.06914759869248166</v>
      </c>
    </row>
    <row r="53" spans="1:25" ht="19.5" customHeight="1" thickBot="1">
      <c r="A53" s="253" t="s">
        <v>175</v>
      </c>
      <c r="B53" s="254">
        <v>325</v>
      </c>
      <c r="C53" s="255">
        <v>75</v>
      </c>
      <c r="D53" s="256">
        <v>0</v>
      </c>
      <c r="E53" s="255">
        <v>0</v>
      </c>
      <c r="F53" s="256">
        <f t="shared" si="16"/>
        <v>400</v>
      </c>
      <c r="G53" s="257">
        <f t="shared" si="17"/>
        <v>0.0003473512728687394</v>
      </c>
      <c r="H53" s="254">
        <v>329</v>
      </c>
      <c r="I53" s="255">
        <v>266</v>
      </c>
      <c r="J53" s="256">
        <v>0</v>
      </c>
      <c r="K53" s="255">
        <v>0</v>
      </c>
      <c r="L53" s="256">
        <f t="shared" si="18"/>
        <v>595</v>
      </c>
      <c r="M53" s="258">
        <f t="shared" si="19"/>
        <v>-0.32773109243697474</v>
      </c>
      <c r="N53" s="254">
        <v>6446</v>
      </c>
      <c r="O53" s="255">
        <v>2246</v>
      </c>
      <c r="P53" s="256">
        <v>90</v>
      </c>
      <c r="Q53" s="255">
        <v>71</v>
      </c>
      <c r="R53" s="256">
        <f t="shared" si="20"/>
        <v>8853</v>
      </c>
      <c r="S53" s="257">
        <f t="shared" si="21"/>
        <v>0.0007837735762863209</v>
      </c>
      <c r="T53" s="254">
        <v>6468</v>
      </c>
      <c r="U53" s="255">
        <v>5028</v>
      </c>
      <c r="V53" s="256">
        <v>8</v>
      </c>
      <c r="W53" s="255">
        <v>1</v>
      </c>
      <c r="X53" s="256">
        <f t="shared" si="22"/>
        <v>11505</v>
      </c>
      <c r="Y53" s="259">
        <f t="shared" si="23"/>
        <v>-0.23050847457627122</v>
      </c>
    </row>
    <row r="54" spans="1:25" s="134" customFormat="1" ht="19.5" customHeight="1">
      <c r="A54" s="143" t="s">
        <v>50</v>
      </c>
      <c r="B54" s="140">
        <f>SUM(B55:B66)</f>
        <v>169328</v>
      </c>
      <c r="C54" s="139">
        <f>SUM(C55:C66)</f>
        <v>170398</v>
      </c>
      <c r="D54" s="138">
        <f>SUM(D55:D66)</f>
        <v>776</v>
      </c>
      <c r="E54" s="139">
        <f>SUM(E55:E66)</f>
        <v>832</v>
      </c>
      <c r="F54" s="138">
        <f>SUM(B54:E54)</f>
        <v>341334</v>
      </c>
      <c r="G54" s="141">
        <f>F54/$F$9</f>
        <v>0.29640699843344576</v>
      </c>
      <c r="H54" s="140">
        <f>SUM(H55:H66)</f>
        <v>159788</v>
      </c>
      <c r="I54" s="139">
        <f>SUM(I55:I66)</f>
        <v>162363</v>
      </c>
      <c r="J54" s="138">
        <f>SUM(J55:J66)</f>
        <v>452</v>
      </c>
      <c r="K54" s="139">
        <f>SUM(K55:K66)</f>
        <v>176</v>
      </c>
      <c r="L54" s="138">
        <f>SUM(H54:K54)</f>
        <v>322779</v>
      </c>
      <c r="M54" s="142">
        <f>IF(ISERROR(F54/L54-1),"         /0",(F54/L54-1))</f>
        <v>0.057485152379801674</v>
      </c>
      <c r="N54" s="140">
        <f>SUM(N55:N66)</f>
        <v>1650202</v>
      </c>
      <c r="O54" s="139">
        <f>SUM(O55:O66)</f>
        <v>1594420</v>
      </c>
      <c r="P54" s="138">
        <f>SUM(P55:P66)</f>
        <v>12682</v>
      </c>
      <c r="Q54" s="139">
        <f>SUM(Q55:Q66)</f>
        <v>13849</v>
      </c>
      <c r="R54" s="138">
        <f>SUM(N54:Q54)</f>
        <v>3271153</v>
      </c>
      <c r="S54" s="141">
        <f>R54/$R$9</f>
        <v>0.2896016362125525</v>
      </c>
      <c r="T54" s="140">
        <f>SUM(T55:T66)</f>
        <v>1513898</v>
      </c>
      <c r="U54" s="139">
        <f>SUM(U55:U66)</f>
        <v>1473097</v>
      </c>
      <c r="V54" s="138">
        <f>SUM(V55:V66)</f>
        <v>3756</v>
      </c>
      <c r="W54" s="139">
        <f>SUM(W55:W66)</f>
        <v>3424</v>
      </c>
      <c r="X54" s="138">
        <f>SUM(T54:W54)</f>
        <v>2994175</v>
      </c>
      <c r="Y54" s="135">
        <f>IF(ISERROR(R54/X54-1),"         /0",IF(R54/X54&gt;5,"  *  ",(R54/X54-1)))</f>
        <v>0.09250561506925958</v>
      </c>
    </row>
    <row r="55" spans="1:25" s="104" customFormat="1" ht="19.5" customHeight="1">
      <c r="A55" s="239" t="s">
        <v>164</v>
      </c>
      <c r="B55" s="240">
        <v>79649</v>
      </c>
      <c r="C55" s="241">
        <v>79651</v>
      </c>
      <c r="D55" s="242">
        <v>0</v>
      </c>
      <c r="E55" s="241">
        <v>0</v>
      </c>
      <c r="F55" s="242">
        <f>SUM(B55:E55)</f>
        <v>159300</v>
      </c>
      <c r="G55" s="243">
        <f>F55/$F$9</f>
        <v>0.13833264441997548</v>
      </c>
      <c r="H55" s="240">
        <v>77877</v>
      </c>
      <c r="I55" s="241">
        <v>78006</v>
      </c>
      <c r="J55" s="242">
        <v>103</v>
      </c>
      <c r="K55" s="241">
        <v>100</v>
      </c>
      <c r="L55" s="242">
        <f>SUM(H55:K55)</f>
        <v>156086</v>
      </c>
      <c r="M55" s="244">
        <f>IF(ISERROR(F55/L55-1),"         /0",(F55/L55-1))</f>
        <v>0.020591212536678505</v>
      </c>
      <c r="N55" s="240">
        <v>778569</v>
      </c>
      <c r="O55" s="241">
        <v>736179</v>
      </c>
      <c r="P55" s="242">
        <v>180</v>
      </c>
      <c r="Q55" s="241">
        <v>295</v>
      </c>
      <c r="R55" s="242">
        <f>SUM(N55:Q55)</f>
        <v>1515223</v>
      </c>
      <c r="S55" s="243">
        <f>R55/$R$9</f>
        <v>0.1341456850312084</v>
      </c>
      <c r="T55" s="260">
        <v>686797</v>
      </c>
      <c r="U55" s="241">
        <v>654741</v>
      </c>
      <c r="V55" s="242">
        <v>244</v>
      </c>
      <c r="W55" s="241">
        <v>239</v>
      </c>
      <c r="X55" s="242">
        <f>SUM(T55:W55)</f>
        <v>1342021</v>
      </c>
      <c r="Y55" s="245">
        <f>IF(ISERROR(R55/X55-1),"         /0",IF(R55/X55&gt;5,"  *  ",(R55/X55-1)))</f>
        <v>0.12906057356777567</v>
      </c>
    </row>
    <row r="56" spans="1:25" s="104" customFormat="1" ht="19.5" customHeight="1">
      <c r="A56" s="246" t="s">
        <v>159</v>
      </c>
      <c r="B56" s="247">
        <v>33187</v>
      </c>
      <c r="C56" s="248">
        <v>35381</v>
      </c>
      <c r="D56" s="249">
        <v>38</v>
      </c>
      <c r="E56" s="248">
        <v>0</v>
      </c>
      <c r="F56" s="249">
        <f aca="true" t="shared" si="24" ref="F56:F66">SUM(B56:E56)</f>
        <v>68606</v>
      </c>
      <c r="G56" s="250">
        <f aca="true" t="shared" si="25" ref="G56:G66">F56/$F$9</f>
        <v>0.05957595356608184</v>
      </c>
      <c r="H56" s="247">
        <v>15957</v>
      </c>
      <c r="I56" s="248">
        <v>18343</v>
      </c>
      <c r="J56" s="249">
        <v>308</v>
      </c>
      <c r="K56" s="248">
        <v>0</v>
      </c>
      <c r="L56" s="249">
        <f aca="true" t="shared" si="26" ref="L56:L66">SUM(H56:K56)</f>
        <v>34608</v>
      </c>
      <c r="M56" s="251">
        <f aca="true" t="shared" si="27" ref="M56:M66">IF(ISERROR(F56/L56-1),"         /0",(F56/L56-1))</f>
        <v>0.9823740175681923</v>
      </c>
      <c r="N56" s="247">
        <v>305377</v>
      </c>
      <c r="O56" s="248">
        <v>307240</v>
      </c>
      <c r="P56" s="249">
        <v>5983</v>
      </c>
      <c r="Q56" s="248">
        <v>7389</v>
      </c>
      <c r="R56" s="249">
        <f aca="true" t="shared" si="28" ref="R56:R66">SUM(N56:Q56)</f>
        <v>625989</v>
      </c>
      <c r="S56" s="250">
        <f aca="true" t="shared" si="29" ref="S56:S66">R56/$R$9</f>
        <v>0.05542004261221029</v>
      </c>
      <c r="T56" s="261">
        <v>235293</v>
      </c>
      <c r="U56" s="248">
        <v>235075</v>
      </c>
      <c r="V56" s="249">
        <v>2336</v>
      </c>
      <c r="W56" s="248">
        <v>1839</v>
      </c>
      <c r="X56" s="249">
        <f aca="true" t="shared" si="30" ref="X56:X66">SUM(T56:W56)</f>
        <v>474543</v>
      </c>
      <c r="Y56" s="252">
        <f aca="true" t="shared" si="31" ref="Y56:Y66">IF(ISERROR(R56/X56-1),"         /0",IF(R56/X56&gt;5,"  *  ",(R56/X56-1)))</f>
        <v>0.31914073118769015</v>
      </c>
    </row>
    <row r="57" spans="1:25" s="104" customFormat="1" ht="19.5" customHeight="1">
      <c r="A57" s="246" t="s">
        <v>185</v>
      </c>
      <c r="B57" s="247">
        <v>13491</v>
      </c>
      <c r="C57" s="248">
        <v>12854</v>
      </c>
      <c r="D57" s="249">
        <v>0</v>
      </c>
      <c r="E57" s="248">
        <v>0</v>
      </c>
      <c r="F57" s="249">
        <f t="shared" si="24"/>
        <v>26345</v>
      </c>
      <c r="G57" s="250">
        <f t="shared" si="25"/>
        <v>0.02287742320931735</v>
      </c>
      <c r="H57" s="247">
        <v>12672</v>
      </c>
      <c r="I57" s="248">
        <v>13212</v>
      </c>
      <c r="J57" s="249"/>
      <c r="K57" s="248"/>
      <c r="L57" s="249">
        <f t="shared" si="26"/>
        <v>25884</v>
      </c>
      <c r="M57" s="251">
        <f t="shared" si="27"/>
        <v>0.01781023025807449</v>
      </c>
      <c r="N57" s="247">
        <v>111891</v>
      </c>
      <c r="O57" s="248">
        <v>112247</v>
      </c>
      <c r="P57" s="249"/>
      <c r="Q57" s="248"/>
      <c r="R57" s="249">
        <f t="shared" si="28"/>
        <v>224138</v>
      </c>
      <c r="S57" s="250">
        <f t="shared" si="29"/>
        <v>0.019843379853345014</v>
      </c>
      <c r="T57" s="261">
        <v>94402</v>
      </c>
      <c r="U57" s="248">
        <v>98909</v>
      </c>
      <c r="V57" s="249"/>
      <c r="W57" s="248"/>
      <c r="X57" s="249">
        <f t="shared" si="30"/>
        <v>193311</v>
      </c>
      <c r="Y57" s="252">
        <f t="shared" si="31"/>
        <v>0.1594684213521218</v>
      </c>
    </row>
    <row r="58" spans="1:25" s="104" customFormat="1" ht="19.5" customHeight="1">
      <c r="A58" s="246" t="s">
        <v>191</v>
      </c>
      <c r="B58" s="247">
        <v>11744</v>
      </c>
      <c r="C58" s="248">
        <v>11292</v>
      </c>
      <c r="D58" s="249">
        <v>723</v>
      </c>
      <c r="E58" s="248">
        <v>778</v>
      </c>
      <c r="F58" s="249">
        <f aca="true" t="shared" si="32" ref="F58:F63">SUM(B58:E58)</f>
        <v>24537</v>
      </c>
      <c r="G58" s="250">
        <f aca="true" t="shared" si="33" ref="G58:G63">F58/$F$9</f>
        <v>0.02130739545595065</v>
      </c>
      <c r="H58" s="247">
        <v>11075</v>
      </c>
      <c r="I58" s="248">
        <v>10819</v>
      </c>
      <c r="J58" s="249"/>
      <c r="K58" s="248"/>
      <c r="L58" s="249">
        <f aca="true" t="shared" si="34" ref="L58:L63">SUM(H58:K58)</f>
        <v>21894</v>
      </c>
      <c r="M58" s="251">
        <f aca="true" t="shared" si="35" ref="M58:M63">IF(ISERROR(F58/L58-1),"         /0",(F58/L58-1))</f>
        <v>0.12071800493285822</v>
      </c>
      <c r="N58" s="247">
        <v>104457</v>
      </c>
      <c r="O58" s="248">
        <v>100149</v>
      </c>
      <c r="P58" s="249">
        <v>3604</v>
      </c>
      <c r="Q58" s="248">
        <v>3623</v>
      </c>
      <c r="R58" s="249">
        <f aca="true" t="shared" si="36" ref="R58:R63">SUM(N58:Q58)</f>
        <v>211833</v>
      </c>
      <c r="S58" s="250">
        <f aca="true" t="shared" si="37" ref="S58:S63">R58/$R$9</f>
        <v>0.0187539938987304</v>
      </c>
      <c r="T58" s="261">
        <v>93987</v>
      </c>
      <c r="U58" s="248">
        <v>90830</v>
      </c>
      <c r="V58" s="249">
        <v>696</v>
      </c>
      <c r="W58" s="248">
        <v>687</v>
      </c>
      <c r="X58" s="249">
        <f aca="true" t="shared" si="38" ref="X58:X63">SUM(T58:W58)</f>
        <v>186200</v>
      </c>
      <c r="Y58" s="252">
        <f aca="true" t="shared" si="39" ref="Y58:Y63">IF(ISERROR(R58/X58-1),"         /0",IF(R58/X58&gt;5,"  *  ",(R58/X58-1)))</f>
        <v>0.13766380236305054</v>
      </c>
    </row>
    <row r="59" spans="1:25" s="104" customFormat="1" ht="19.5" customHeight="1">
      <c r="A59" s="246" t="s">
        <v>196</v>
      </c>
      <c r="B59" s="247">
        <v>8502</v>
      </c>
      <c r="C59" s="248">
        <v>8641</v>
      </c>
      <c r="D59" s="249">
        <v>0</v>
      </c>
      <c r="E59" s="248">
        <v>0</v>
      </c>
      <c r="F59" s="249">
        <f t="shared" si="32"/>
        <v>17143</v>
      </c>
      <c r="G59" s="250">
        <f t="shared" si="33"/>
        <v>0.014886607176972</v>
      </c>
      <c r="H59" s="247">
        <v>7993</v>
      </c>
      <c r="I59" s="248">
        <v>8054</v>
      </c>
      <c r="J59" s="249"/>
      <c r="K59" s="248"/>
      <c r="L59" s="249">
        <f t="shared" si="34"/>
        <v>16047</v>
      </c>
      <c r="M59" s="251">
        <f t="shared" si="35"/>
        <v>0.06829937059886593</v>
      </c>
      <c r="N59" s="247">
        <v>91177</v>
      </c>
      <c r="O59" s="248">
        <v>88817</v>
      </c>
      <c r="P59" s="249">
        <v>386</v>
      </c>
      <c r="Q59" s="248">
        <v>476</v>
      </c>
      <c r="R59" s="249">
        <f t="shared" si="36"/>
        <v>180856</v>
      </c>
      <c r="S59" s="250">
        <f t="shared" si="37"/>
        <v>0.016011538903517322</v>
      </c>
      <c r="T59" s="261">
        <v>82994</v>
      </c>
      <c r="U59" s="248">
        <v>80641</v>
      </c>
      <c r="V59" s="249">
        <v>0</v>
      </c>
      <c r="W59" s="248">
        <v>0</v>
      </c>
      <c r="X59" s="249">
        <f t="shared" si="38"/>
        <v>163635</v>
      </c>
      <c r="Y59" s="252">
        <f t="shared" si="39"/>
        <v>0.10524032144712314</v>
      </c>
    </row>
    <row r="60" spans="1:25" s="104" customFormat="1" ht="19.5" customHeight="1">
      <c r="A60" s="246" t="s">
        <v>183</v>
      </c>
      <c r="B60" s="247">
        <v>6952</v>
      </c>
      <c r="C60" s="248">
        <v>6620</v>
      </c>
      <c r="D60" s="249">
        <v>0</v>
      </c>
      <c r="E60" s="248">
        <v>0</v>
      </c>
      <c r="F60" s="249">
        <f t="shared" si="32"/>
        <v>13572</v>
      </c>
      <c r="G60" s="250">
        <f t="shared" si="33"/>
        <v>0.011785628688436328</v>
      </c>
      <c r="H60" s="247">
        <v>9997</v>
      </c>
      <c r="I60" s="248">
        <v>9914</v>
      </c>
      <c r="J60" s="249"/>
      <c r="K60" s="248"/>
      <c r="L60" s="249">
        <f t="shared" si="34"/>
        <v>19911</v>
      </c>
      <c r="M60" s="251">
        <f t="shared" si="35"/>
        <v>-0.31836673195720955</v>
      </c>
      <c r="N60" s="247">
        <v>77885</v>
      </c>
      <c r="O60" s="248">
        <v>74657</v>
      </c>
      <c r="P60" s="249"/>
      <c r="Q60" s="248"/>
      <c r="R60" s="249">
        <f t="shared" si="36"/>
        <v>152542</v>
      </c>
      <c r="S60" s="250">
        <f t="shared" si="37"/>
        <v>0.013504844558213935</v>
      </c>
      <c r="T60" s="261">
        <v>100431</v>
      </c>
      <c r="U60" s="248">
        <v>96507</v>
      </c>
      <c r="V60" s="249"/>
      <c r="W60" s="248"/>
      <c r="X60" s="249">
        <f t="shared" si="38"/>
        <v>196938</v>
      </c>
      <c r="Y60" s="252">
        <f t="shared" si="39"/>
        <v>-0.22543135403020242</v>
      </c>
    </row>
    <row r="61" spans="1:25" s="104" customFormat="1" ht="19.5" customHeight="1">
      <c r="A61" s="246" t="s">
        <v>194</v>
      </c>
      <c r="B61" s="247">
        <v>5982</v>
      </c>
      <c r="C61" s="248">
        <v>6189</v>
      </c>
      <c r="D61" s="249">
        <v>0</v>
      </c>
      <c r="E61" s="248">
        <v>0</v>
      </c>
      <c r="F61" s="249">
        <f t="shared" si="32"/>
        <v>12171</v>
      </c>
      <c r="G61" s="250">
        <f t="shared" si="33"/>
        <v>0.010569030855213568</v>
      </c>
      <c r="H61" s="247">
        <v>5166</v>
      </c>
      <c r="I61" s="248">
        <v>4638</v>
      </c>
      <c r="J61" s="249"/>
      <c r="K61" s="248"/>
      <c r="L61" s="249">
        <f t="shared" si="34"/>
        <v>9804</v>
      </c>
      <c r="M61" s="251">
        <f t="shared" si="35"/>
        <v>0.24143206854345167</v>
      </c>
      <c r="N61" s="247">
        <v>59109</v>
      </c>
      <c r="O61" s="248">
        <v>54221</v>
      </c>
      <c r="P61" s="249"/>
      <c r="Q61" s="248"/>
      <c r="R61" s="249">
        <f t="shared" si="36"/>
        <v>113330</v>
      </c>
      <c r="S61" s="250">
        <f t="shared" si="37"/>
        <v>0.010033328747377019</v>
      </c>
      <c r="T61" s="261">
        <v>50235</v>
      </c>
      <c r="U61" s="248">
        <v>46840</v>
      </c>
      <c r="V61" s="249"/>
      <c r="W61" s="248"/>
      <c r="X61" s="249">
        <f t="shared" si="38"/>
        <v>97075</v>
      </c>
      <c r="Y61" s="252">
        <f t="shared" si="39"/>
        <v>0.16744784960082404</v>
      </c>
    </row>
    <row r="62" spans="1:25" s="104" customFormat="1" ht="19.5" customHeight="1">
      <c r="A62" s="246" t="s">
        <v>198</v>
      </c>
      <c r="B62" s="247">
        <v>4854</v>
      </c>
      <c r="C62" s="248">
        <v>4394</v>
      </c>
      <c r="D62" s="249">
        <v>0</v>
      </c>
      <c r="E62" s="248">
        <v>0</v>
      </c>
      <c r="F62" s="249">
        <f t="shared" si="32"/>
        <v>9248</v>
      </c>
      <c r="G62" s="250">
        <f t="shared" si="33"/>
        <v>0.008030761428725256</v>
      </c>
      <c r="H62" s="247">
        <v>8872</v>
      </c>
      <c r="I62" s="248">
        <v>9238</v>
      </c>
      <c r="J62" s="249"/>
      <c r="K62" s="248"/>
      <c r="L62" s="249">
        <f t="shared" si="34"/>
        <v>18110</v>
      </c>
      <c r="M62" s="251">
        <f t="shared" si="35"/>
        <v>-0.48934290447266704</v>
      </c>
      <c r="N62" s="247">
        <v>49467</v>
      </c>
      <c r="O62" s="248">
        <v>45673</v>
      </c>
      <c r="P62" s="249">
        <v>147</v>
      </c>
      <c r="Q62" s="248">
        <v>145</v>
      </c>
      <c r="R62" s="249">
        <f t="shared" si="36"/>
        <v>95432</v>
      </c>
      <c r="S62" s="250">
        <f t="shared" si="37"/>
        <v>0.00844878345556943</v>
      </c>
      <c r="T62" s="261">
        <v>68700</v>
      </c>
      <c r="U62" s="248">
        <v>66132</v>
      </c>
      <c r="V62" s="249">
        <v>125</v>
      </c>
      <c r="W62" s="248">
        <v>287</v>
      </c>
      <c r="X62" s="249">
        <f t="shared" si="38"/>
        <v>135244</v>
      </c>
      <c r="Y62" s="252">
        <f t="shared" si="39"/>
        <v>-0.29437165419538025</v>
      </c>
    </row>
    <row r="63" spans="1:25" s="104" customFormat="1" ht="19.5" customHeight="1">
      <c r="A63" s="246" t="s">
        <v>160</v>
      </c>
      <c r="B63" s="247">
        <v>2537</v>
      </c>
      <c r="C63" s="248">
        <v>2300</v>
      </c>
      <c r="D63" s="249">
        <v>0</v>
      </c>
      <c r="E63" s="248">
        <v>0</v>
      </c>
      <c r="F63" s="249">
        <f t="shared" si="32"/>
        <v>4837</v>
      </c>
      <c r="G63" s="250">
        <f t="shared" si="33"/>
        <v>0.004200345267165231</v>
      </c>
      <c r="H63" s="247">
        <v>3793</v>
      </c>
      <c r="I63" s="248">
        <v>3704</v>
      </c>
      <c r="J63" s="249"/>
      <c r="K63" s="248"/>
      <c r="L63" s="249">
        <f t="shared" si="34"/>
        <v>7497</v>
      </c>
      <c r="M63" s="251">
        <f t="shared" si="35"/>
        <v>-0.3548085901027077</v>
      </c>
      <c r="N63" s="247">
        <v>32535</v>
      </c>
      <c r="O63" s="248">
        <v>31796</v>
      </c>
      <c r="P63" s="249">
        <v>529</v>
      </c>
      <c r="Q63" s="248">
        <v>566</v>
      </c>
      <c r="R63" s="249">
        <f t="shared" si="36"/>
        <v>65426</v>
      </c>
      <c r="S63" s="250">
        <f t="shared" si="37"/>
        <v>0.005792293008258086</v>
      </c>
      <c r="T63" s="261">
        <v>36558</v>
      </c>
      <c r="U63" s="248">
        <v>38783</v>
      </c>
      <c r="V63" s="249"/>
      <c r="W63" s="248"/>
      <c r="X63" s="249">
        <f t="shared" si="38"/>
        <v>75341</v>
      </c>
      <c r="Y63" s="252">
        <f t="shared" si="39"/>
        <v>-0.13160165115939526</v>
      </c>
    </row>
    <row r="64" spans="1:25" s="104" customFormat="1" ht="19.5" customHeight="1">
      <c r="A64" s="246" t="s">
        <v>209</v>
      </c>
      <c r="B64" s="247">
        <v>1969</v>
      </c>
      <c r="C64" s="248">
        <v>2153</v>
      </c>
      <c r="D64" s="249">
        <v>0</v>
      </c>
      <c r="E64" s="248">
        <v>22</v>
      </c>
      <c r="F64" s="249">
        <f t="shared" si="24"/>
        <v>4144</v>
      </c>
      <c r="G64" s="250">
        <f t="shared" si="25"/>
        <v>0.0035985591869201403</v>
      </c>
      <c r="H64" s="247">
        <v>2788</v>
      </c>
      <c r="I64" s="248">
        <v>2993</v>
      </c>
      <c r="J64" s="249"/>
      <c r="K64" s="248"/>
      <c r="L64" s="249">
        <f t="shared" si="26"/>
        <v>5781</v>
      </c>
      <c r="M64" s="251">
        <f t="shared" si="27"/>
        <v>-0.28316900190278493</v>
      </c>
      <c r="N64" s="247">
        <v>24241</v>
      </c>
      <c r="O64" s="248">
        <v>24173</v>
      </c>
      <c r="P64" s="249">
        <v>1445</v>
      </c>
      <c r="Q64" s="248">
        <v>948</v>
      </c>
      <c r="R64" s="249">
        <f t="shared" si="28"/>
        <v>50807</v>
      </c>
      <c r="S64" s="250">
        <f t="shared" si="29"/>
        <v>0.004498044063072304</v>
      </c>
      <c r="T64" s="261">
        <v>27294</v>
      </c>
      <c r="U64" s="248">
        <v>28578</v>
      </c>
      <c r="V64" s="249">
        <v>0</v>
      </c>
      <c r="W64" s="248">
        <v>35</v>
      </c>
      <c r="X64" s="249">
        <f t="shared" si="30"/>
        <v>55907</v>
      </c>
      <c r="Y64" s="252">
        <f t="shared" si="31"/>
        <v>-0.09122292378414154</v>
      </c>
    </row>
    <row r="65" spans="1:25" s="104" customFormat="1" ht="19.5" customHeight="1">
      <c r="A65" s="246" t="s">
        <v>184</v>
      </c>
      <c r="B65" s="247">
        <v>391</v>
      </c>
      <c r="C65" s="248">
        <v>641</v>
      </c>
      <c r="D65" s="249">
        <v>0</v>
      </c>
      <c r="E65" s="248">
        <v>0</v>
      </c>
      <c r="F65" s="249">
        <f t="shared" si="24"/>
        <v>1032</v>
      </c>
      <c r="G65" s="250">
        <f t="shared" si="25"/>
        <v>0.0008961662840013477</v>
      </c>
      <c r="H65" s="247">
        <v>841</v>
      </c>
      <c r="I65" s="248">
        <v>564</v>
      </c>
      <c r="J65" s="249"/>
      <c r="K65" s="248"/>
      <c r="L65" s="249">
        <f t="shared" si="26"/>
        <v>1405</v>
      </c>
      <c r="M65" s="251">
        <f t="shared" si="27"/>
        <v>-0.2654804270462633</v>
      </c>
      <c r="N65" s="247">
        <v>3415</v>
      </c>
      <c r="O65" s="248">
        <v>4353</v>
      </c>
      <c r="P65" s="249"/>
      <c r="Q65" s="248"/>
      <c r="R65" s="249">
        <f t="shared" si="28"/>
        <v>7768</v>
      </c>
      <c r="S65" s="250">
        <f t="shared" si="29"/>
        <v>0.0006877163832138417</v>
      </c>
      <c r="T65" s="261">
        <v>3654</v>
      </c>
      <c r="U65" s="248">
        <v>3713</v>
      </c>
      <c r="V65" s="249"/>
      <c r="W65" s="248"/>
      <c r="X65" s="249">
        <f t="shared" si="30"/>
        <v>7367</v>
      </c>
      <c r="Y65" s="252">
        <f t="shared" si="31"/>
        <v>0.054431926157187505</v>
      </c>
    </row>
    <row r="66" spans="1:25" s="104" customFormat="1" ht="19.5" customHeight="1" thickBot="1">
      <c r="A66" s="246" t="s">
        <v>175</v>
      </c>
      <c r="B66" s="247">
        <v>70</v>
      </c>
      <c r="C66" s="248">
        <v>282</v>
      </c>
      <c r="D66" s="249">
        <v>15</v>
      </c>
      <c r="E66" s="248">
        <v>32</v>
      </c>
      <c r="F66" s="249">
        <f t="shared" si="24"/>
        <v>399</v>
      </c>
      <c r="G66" s="250">
        <f t="shared" si="25"/>
        <v>0.00034648289468656757</v>
      </c>
      <c r="H66" s="247">
        <v>2757</v>
      </c>
      <c r="I66" s="248">
        <v>2878</v>
      </c>
      <c r="J66" s="249">
        <v>41</v>
      </c>
      <c r="K66" s="248">
        <v>76</v>
      </c>
      <c r="L66" s="249">
        <f t="shared" si="26"/>
        <v>5752</v>
      </c>
      <c r="M66" s="251">
        <f t="shared" si="27"/>
        <v>-0.9306328233657858</v>
      </c>
      <c r="N66" s="247">
        <v>12079</v>
      </c>
      <c r="O66" s="248">
        <v>14915</v>
      </c>
      <c r="P66" s="249">
        <v>408</v>
      </c>
      <c r="Q66" s="248">
        <v>407</v>
      </c>
      <c r="R66" s="249">
        <f t="shared" si="28"/>
        <v>27809</v>
      </c>
      <c r="S66" s="250">
        <f t="shared" si="29"/>
        <v>0.0024619856978364734</v>
      </c>
      <c r="T66" s="261">
        <v>33553</v>
      </c>
      <c r="U66" s="248">
        <v>32348</v>
      </c>
      <c r="V66" s="249">
        <v>355</v>
      </c>
      <c r="W66" s="248">
        <v>337</v>
      </c>
      <c r="X66" s="249">
        <f t="shared" si="30"/>
        <v>66593</v>
      </c>
      <c r="Y66" s="252">
        <f t="shared" si="31"/>
        <v>-0.5824035559293019</v>
      </c>
    </row>
    <row r="67" spans="1:25" s="134" customFormat="1" ht="19.5" customHeight="1">
      <c r="A67" s="143" t="s">
        <v>49</v>
      </c>
      <c r="B67" s="140">
        <f>SUM(B68:B74)</f>
        <v>15762</v>
      </c>
      <c r="C67" s="139">
        <f>SUM(C68:C74)</f>
        <v>15285</v>
      </c>
      <c r="D67" s="138">
        <f>SUM(D68:D74)</f>
        <v>119</v>
      </c>
      <c r="E67" s="139">
        <f>SUM(E68:E74)</f>
        <v>106</v>
      </c>
      <c r="F67" s="138">
        <f aca="true" t="shared" si="40" ref="F67:F75">SUM(B67:E67)</f>
        <v>31272</v>
      </c>
      <c r="G67" s="141">
        <f aca="true" t="shared" si="41" ref="G67:G75">F67/$F$9</f>
        <v>0.027155922512878048</v>
      </c>
      <c r="H67" s="140">
        <f>SUM(H68:H74)</f>
        <v>10398</v>
      </c>
      <c r="I67" s="139">
        <f>SUM(I68:I74)</f>
        <v>11362</v>
      </c>
      <c r="J67" s="138">
        <f>SUM(J68:J74)</f>
        <v>192</v>
      </c>
      <c r="K67" s="139">
        <f>SUM(K68:K74)</f>
        <v>82</v>
      </c>
      <c r="L67" s="138">
        <f aca="true" t="shared" si="42" ref="L67:L75">SUM(H67:K67)</f>
        <v>22034</v>
      </c>
      <c r="M67" s="142">
        <f aca="true" t="shared" si="43" ref="M67:M75">IF(ISERROR(F67/L67-1),"         /0",(F67/L67-1))</f>
        <v>0.419261141871653</v>
      </c>
      <c r="N67" s="140">
        <f>SUM(N68:N74)</f>
        <v>143656</v>
      </c>
      <c r="O67" s="139">
        <f>SUM(O68:O74)</f>
        <v>147519</v>
      </c>
      <c r="P67" s="138">
        <f>SUM(P68:P74)</f>
        <v>4872</v>
      </c>
      <c r="Q67" s="139">
        <f>SUM(Q68:Q74)</f>
        <v>5187</v>
      </c>
      <c r="R67" s="138">
        <f aca="true" t="shared" si="44" ref="R67:R75">SUM(N67:Q67)</f>
        <v>301234</v>
      </c>
      <c r="S67" s="141">
        <f aca="true" t="shared" si="45" ref="S67:S75">R67/$R$9</f>
        <v>0.026668841011977137</v>
      </c>
      <c r="T67" s="140">
        <f>SUM(T68:T74)</f>
        <v>120053</v>
      </c>
      <c r="U67" s="139">
        <f>SUM(U68:U74)</f>
        <v>124725</v>
      </c>
      <c r="V67" s="138">
        <f>SUM(V68:V74)</f>
        <v>2594</v>
      </c>
      <c r="W67" s="139">
        <f>SUM(W68:W74)</f>
        <v>2469</v>
      </c>
      <c r="X67" s="138">
        <f aca="true" t="shared" si="46" ref="X67:X75">SUM(T67:W67)</f>
        <v>249841</v>
      </c>
      <c r="Y67" s="135">
        <f aca="true" t="shared" si="47" ref="Y67:Y75">IF(ISERROR(R67/X67-1),"         /0",IF(R67/X67&gt;5,"  *  ",(R67/X67-1)))</f>
        <v>0.2057028269979706</v>
      </c>
    </row>
    <row r="68" spans="1:25" ht="19.5" customHeight="1">
      <c r="A68" s="239" t="s">
        <v>183</v>
      </c>
      <c r="B68" s="240">
        <v>9725</v>
      </c>
      <c r="C68" s="241">
        <v>9342</v>
      </c>
      <c r="D68" s="242">
        <v>0</v>
      </c>
      <c r="E68" s="241">
        <v>0</v>
      </c>
      <c r="F68" s="242">
        <f t="shared" si="40"/>
        <v>19067</v>
      </c>
      <c r="G68" s="243">
        <f t="shared" si="41"/>
        <v>0.016557366799470636</v>
      </c>
      <c r="H68" s="240">
        <v>2859</v>
      </c>
      <c r="I68" s="241">
        <v>3009</v>
      </c>
      <c r="J68" s="242"/>
      <c r="K68" s="241"/>
      <c r="L68" s="242">
        <f t="shared" si="42"/>
        <v>5868</v>
      </c>
      <c r="M68" s="244">
        <f t="shared" si="43"/>
        <v>2.24931833674165</v>
      </c>
      <c r="N68" s="240">
        <v>54018</v>
      </c>
      <c r="O68" s="241">
        <v>53551</v>
      </c>
      <c r="P68" s="242"/>
      <c r="Q68" s="241">
        <v>116</v>
      </c>
      <c r="R68" s="242">
        <f t="shared" si="44"/>
        <v>107685</v>
      </c>
      <c r="S68" s="243">
        <f t="shared" si="45"/>
        <v>0.009533565747474581</v>
      </c>
      <c r="T68" s="260">
        <v>23656</v>
      </c>
      <c r="U68" s="241">
        <v>23657</v>
      </c>
      <c r="V68" s="242"/>
      <c r="W68" s="241"/>
      <c r="X68" s="242">
        <f t="shared" si="46"/>
        <v>47313</v>
      </c>
      <c r="Y68" s="245">
        <f t="shared" si="47"/>
        <v>1.2760129351341067</v>
      </c>
    </row>
    <row r="69" spans="1:25" ht="19.5" customHeight="1">
      <c r="A69" s="246" t="s">
        <v>159</v>
      </c>
      <c r="B69" s="247">
        <v>2044</v>
      </c>
      <c r="C69" s="248">
        <v>2168</v>
      </c>
      <c r="D69" s="249">
        <v>1</v>
      </c>
      <c r="E69" s="248">
        <v>0</v>
      </c>
      <c r="F69" s="249">
        <f t="shared" si="40"/>
        <v>4213</v>
      </c>
      <c r="G69" s="250">
        <f t="shared" si="41"/>
        <v>0.0036584772814899982</v>
      </c>
      <c r="H69" s="247">
        <v>3359</v>
      </c>
      <c r="I69" s="248">
        <v>4159</v>
      </c>
      <c r="J69" s="249">
        <v>100</v>
      </c>
      <c r="K69" s="248">
        <v>0</v>
      </c>
      <c r="L69" s="249">
        <f t="shared" si="42"/>
        <v>7618</v>
      </c>
      <c r="M69" s="251">
        <f t="shared" si="43"/>
        <v>-0.4469677080598582</v>
      </c>
      <c r="N69" s="247">
        <v>50337</v>
      </c>
      <c r="O69" s="248">
        <v>53513</v>
      </c>
      <c r="P69" s="249">
        <v>1610</v>
      </c>
      <c r="Q69" s="248">
        <v>1743</v>
      </c>
      <c r="R69" s="249">
        <f t="shared" si="44"/>
        <v>107203</v>
      </c>
      <c r="S69" s="250">
        <f t="shared" si="45"/>
        <v>0.009490893335436854</v>
      </c>
      <c r="T69" s="261">
        <v>54965</v>
      </c>
      <c r="U69" s="248">
        <v>59830</v>
      </c>
      <c r="V69" s="249">
        <v>2074</v>
      </c>
      <c r="W69" s="248">
        <v>2068</v>
      </c>
      <c r="X69" s="249">
        <f t="shared" si="46"/>
        <v>118937</v>
      </c>
      <c r="Y69" s="252">
        <f t="shared" si="47"/>
        <v>-0.09865727233745591</v>
      </c>
    </row>
    <row r="70" spans="1:25" ht="19.5" customHeight="1">
      <c r="A70" s="246" t="s">
        <v>164</v>
      </c>
      <c r="B70" s="247">
        <v>2007</v>
      </c>
      <c r="C70" s="248">
        <v>2053</v>
      </c>
      <c r="D70" s="249">
        <v>0</v>
      </c>
      <c r="E70" s="248">
        <v>0</v>
      </c>
      <c r="F70" s="249">
        <f t="shared" si="40"/>
        <v>4060</v>
      </c>
      <c r="G70" s="250">
        <f t="shared" si="41"/>
        <v>0.0035256154196177053</v>
      </c>
      <c r="H70" s="247">
        <v>1628</v>
      </c>
      <c r="I70" s="248">
        <v>1650</v>
      </c>
      <c r="J70" s="249"/>
      <c r="K70" s="248"/>
      <c r="L70" s="249">
        <f t="shared" si="42"/>
        <v>3278</v>
      </c>
      <c r="M70" s="251">
        <f t="shared" si="43"/>
        <v>0.23856009762050023</v>
      </c>
      <c r="N70" s="247">
        <v>20658</v>
      </c>
      <c r="O70" s="248">
        <v>20735</v>
      </c>
      <c r="P70" s="249"/>
      <c r="Q70" s="248"/>
      <c r="R70" s="249">
        <f t="shared" si="44"/>
        <v>41393</v>
      </c>
      <c r="S70" s="250">
        <f t="shared" si="45"/>
        <v>0.003664604048708876</v>
      </c>
      <c r="T70" s="261">
        <v>18730</v>
      </c>
      <c r="U70" s="248">
        <v>19210</v>
      </c>
      <c r="V70" s="249"/>
      <c r="W70" s="248"/>
      <c r="X70" s="249">
        <f t="shared" si="46"/>
        <v>37940</v>
      </c>
      <c r="Y70" s="252">
        <f t="shared" si="47"/>
        <v>0.09101212440695838</v>
      </c>
    </row>
    <row r="71" spans="1:25" ht="19.5" customHeight="1">
      <c r="A71" s="246" t="s">
        <v>160</v>
      </c>
      <c r="B71" s="247">
        <v>941</v>
      </c>
      <c r="C71" s="248">
        <v>946</v>
      </c>
      <c r="D71" s="249">
        <v>0</v>
      </c>
      <c r="E71" s="248">
        <v>0</v>
      </c>
      <c r="F71" s="249">
        <f t="shared" si="40"/>
        <v>1887</v>
      </c>
      <c r="G71" s="250">
        <f t="shared" si="41"/>
        <v>0.0016386296297582782</v>
      </c>
      <c r="H71" s="247">
        <v>1438</v>
      </c>
      <c r="I71" s="248">
        <v>1445</v>
      </c>
      <c r="J71" s="249"/>
      <c r="K71" s="248"/>
      <c r="L71" s="249">
        <f t="shared" si="42"/>
        <v>2883</v>
      </c>
      <c r="M71" s="251">
        <f t="shared" si="43"/>
        <v>-0.3454734651404787</v>
      </c>
      <c r="N71" s="247">
        <v>11450</v>
      </c>
      <c r="O71" s="248">
        <v>12090</v>
      </c>
      <c r="P71" s="249"/>
      <c r="Q71" s="248"/>
      <c r="R71" s="249">
        <f t="shared" si="44"/>
        <v>23540</v>
      </c>
      <c r="S71" s="250">
        <f t="shared" si="45"/>
        <v>0.002084042695784479</v>
      </c>
      <c r="T71" s="261">
        <v>11829</v>
      </c>
      <c r="U71" s="248">
        <v>11861</v>
      </c>
      <c r="V71" s="249"/>
      <c r="W71" s="248"/>
      <c r="X71" s="249">
        <f t="shared" si="46"/>
        <v>23690</v>
      </c>
      <c r="Y71" s="252">
        <f t="shared" si="47"/>
        <v>-0.006331785563528869</v>
      </c>
    </row>
    <row r="72" spans="1:25" ht="19.5" customHeight="1">
      <c r="A72" s="246" t="s">
        <v>198</v>
      </c>
      <c r="B72" s="247">
        <v>474</v>
      </c>
      <c r="C72" s="248">
        <v>506</v>
      </c>
      <c r="D72" s="249">
        <v>0</v>
      </c>
      <c r="E72" s="248">
        <v>0</v>
      </c>
      <c r="F72" s="249">
        <f t="shared" si="40"/>
        <v>980</v>
      </c>
      <c r="G72" s="250">
        <f t="shared" si="41"/>
        <v>0.0008510106185284116</v>
      </c>
      <c r="H72" s="247">
        <v>225</v>
      </c>
      <c r="I72" s="248">
        <v>225</v>
      </c>
      <c r="J72" s="249"/>
      <c r="K72" s="248"/>
      <c r="L72" s="249">
        <f t="shared" si="42"/>
        <v>450</v>
      </c>
      <c r="M72" s="251">
        <f t="shared" si="43"/>
        <v>1.1777777777777776</v>
      </c>
      <c r="N72" s="247">
        <v>1913</v>
      </c>
      <c r="O72" s="248">
        <v>3015</v>
      </c>
      <c r="P72" s="249"/>
      <c r="Q72" s="248"/>
      <c r="R72" s="249">
        <f t="shared" si="44"/>
        <v>4928</v>
      </c>
      <c r="S72" s="250">
        <f t="shared" si="45"/>
        <v>0.0004362855736969377</v>
      </c>
      <c r="T72" s="261">
        <v>1691</v>
      </c>
      <c r="U72" s="248">
        <v>2142</v>
      </c>
      <c r="V72" s="249"/>
      <c r="W72" s="248"/>
      <c r="X72" s="249">
        <f t="shared" si="46"/>
        <v>3833</v>
      </c>
      <c r="Y72" s="252">
        <f t="shared" si="47"/>
        <v>0.2856770153926429</v>
      </c>
    </row>
    <row r="73" spans="1:25" ht="19.5" customHeight="1">
      <c r="A73" s="246" t="s">
        <v>194</v>
      </c>
      <c r="B73" s="247">
        <v>304</v>
      </c>
      <c r="C73" s="248">
        <v>160</v>
      </c>
      <c r="D73" s="249">
        <v>0</v>
      </c>
      <c r="E73" s="248">
        <v>0</v>
      </c>
      <c r="F73" s="249">
        <f t="shared" si="40"/>
        <v>464</v>
      </c>
      <c r="G73" s="250">
        <f t="shared" si="41"/>
        <v>0.00040292747652773776</v>
      </c>
      <c r="H73" s="247">
        <v>424</v>
      </c>
      <c r="I73" s="248">
        <v>339</v>
      </c>
      <c r="J73" s="249"/>
      <c r="K73" s="248"/>
      <c r="L73" s="249">
        <f t="shared" si="42"/>
        <v>763</v>
      </c>
      <c r="M73" s="251">
        <f t="shared" si="43"/>
        <v>-0.3918741808650066</v>
      </c>
      <c r="N73" s="247">
        <v>2492</v>
      </c>
      <c r="O73" s="248">
        <v>1926</v>
      </c>
      <c r="P73" s="249"/>
      <c r="Q73" s="248"/>
      <c r="R73" s="249">
        <f t="shared" si="44"/>
        <v>4418</v>
      </c>
      <c r="S73" s="250">
        <f t="shared" si="45"/>
        <v>0.00039113426635411337</v>
      </c>
      <c r="T73" s="261">
        <v>3058</v>
      </c>
      <c r="U73" s="248">
        <v>2489</v>
      </c>
      <c r="V73" s="249"/>
      <c r="W73" s="248"/>
      <c r="X73" s="249">
        <f t="shared" si="46"/>
        <v>5547</v>
      </c>
      <c r="Y73" s="252">
        <f t="shared" si="47"/>
        <v>-0.20353344149990982</v>
      </c>
    </row>
    <row r="74" spans="1:25" ht="19.5" customHeight="1" thickBot="1">
      <c r="A74" s="246" t="s">
        <v>175</v>
      </c>
      <c r="B74" s="247">
        <v>267</v>
      </c>
      <c r="C74" s="248">
        <v>110</v>
      </c>
      <c r="D74" s="249">
        <v>118</v>
      </c>
      <c r="E74" s="248">
        <v>106</v>
      </c>
      <c r="F74" s="249">
        <f t="shared" si="40"/>
        <v>601</v>
      </c>
      <c r="G74" s="250">
        <f t="shared" si="41"/>
        <v>0.000521895287485281</v>
      </c>
      <c r="H74" s="247">
        <v>465</v>
      </c>
      <c r="I74" s="248">
        <v>535</v>
      </c>
      <c r="J74" s="249">
        <v>92</v>
      </c>
      <c r="K74" s="248">
        <v>82</v>
      </c>
      <c r="L74" s="249">
        <f t="shared" si="42"/>
        <v>1174</v>
      </c>
      <c r="M74" s="251">
        <f t="shared" si="43"/>
        <v>-0.48807495741056217</v>
      </c>
      <c r="N74" s="247">
        <v>2788</v>
      </c>
      <c r="O74" s="248">
        <v>2689</v>
      </c>
      <c r="P74" s="249">
        <v>3262</v>
      </c>
      <c r="Q74" s="248">
        <v>3328</v>
      </c>
      <c r="R74" s="249">
        <f t="shared" si="44"/>
        <v>12067</v>
      </c>
      <c r="S74" s="250">
        <f t="shared" si="45"/>
        <v>0.001068315344521296</v>
      </c>
      <c r="T74" s="261">
        <v>6124</v>
      </c>
      <c r="U74" s="248">
        <v>5536</v>
      </c>
      <c r="V74" s="249">
        <v>520</v>
      </c>
      <c r="W74" s="248">
        <v>401</v>
      </c>
      <c r="X74" s="249">
        <f t="shared" si="46"/>
        <v>12581</v>
      </c>
      <c r="Y74" s="252">
        <f t="shared" si="47"/>
        <v>-0.040855257928622546</v>
      </c>
    </row>
    <row r="75" spans="1:25" s="104" customFormat="1" ht="19.5" customHeight="1" thickBot="1">
      <c r="A75" s="133" t="s">
        <v>48</v>
      </c>
      <c r="B75" s="130">
        <v>3804</v>
      </c>
      <c r="C75" s="129">
        <v>4243</v>
      </c>
      <c r="D75" s="128">
        <v>0</v>
      </c>
      <c r="E75" s="129">
        <v>0</v>
      </c>
      <c r="F75" s="128">
        <f t="shared" si="40"/>
        <v>8047</v>
      </c>
      <c r="G75" s="131">
        <f t="shared" si="41"/>
        <v>0.006987839231936866</v>
      </c>
      <c r="H75" s="130">
        <v>3155</v>
      </c>
      <c r="I75" s="129">
        <v>3197</v>
      </c>
      <c r="J75" s="128">
        <v>0</v>
      </c>
      <c r="K75" s="129">
        <v>0</v>
      </c>
      <c r="L75" s="128">
        <f t="shared" si="42"/>
        <v>6352</v>
      </c>
      <c r="M75" s="132">
        <f t="shared" si="43"/>
        <v>0.266845088161209</v>
      </c>
      <c r="N75" s="130">
        <v>31322</v>
      </c>
      <c r="O75" s="129">
        <v>31840</v>
      </c>
      <c r="P75" s="128">
        <v>95</v>
      </c>
      <c r="Q75" s="129">
        <v>76</v>
      </c>
      <c r="R75" s="128">
        <f t="shared" si="44"/>
        <v>63333</v>
      </c>
      <c r="S75" s="131">
        <f t="shared" si="45"/>
        <v>0.0056069955842021416</v>
      </c>
      <c r="T75" s="130">
        <v>26562</v>
      </c>
      <c r="U75" s="129">
        <v>26728</v>
      </c>
      <c r="V75" s="128">
        <v>2</v>
      </c>
      <c r="W75" s="129">
        <v>6</v>
      </c>
      <c r="X75" s="128">
        <f t="shared" si="46"/>
        <v>53298</v>
      </c>
      <c r="Y75" s="125">
        <f t="shared" si="47"/>
        <v>0.18828098615332656</v>
      </c>
    </row>
    <row r="76" ht="7.5" customHeight="1" thickTop="1">
      <c r="A76" s="79"/>
    </row>
    <row r="77" ht="14.25">
      <c r="A77" s="79" t="s">
        <v>59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6:Y65536 M76:M65536 Y3 M3">
    <cfRule type="cellIs" priority="3" dxfId="101" operator="lessThan" stopIfTrue="1">
      <formula>0</formula>
    </cfRule>
  </conditionalFormatting>
  <conditionalFormatting sqref="Y9:Y75 M9:M75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4"/>
  <sheetViews>
    <sheetView showGridLines="0" zoomScale="85" zoomScaleNormal="85" zoomScalePageLayoutView="0" workbookViewId="0" topLeftCell="A1">
      <selection activeCell="T61" sqref="T61:W61"/>
    </sheetView>
  </sheetViews>
  <sheetFormatPr defaultColWidth="8.00390625" defaultRowHeight="15"/>
  <cols>
    <col min="1" max="1" width="22.28125" style="80" customWidth="1"/>
    <col min="2" max="2" width="8.28125" style="80" customWidth="1"/>
    <col min="3" max="3" width="9.7109375" style="80" bestFit="1" customWidth="1"/>
    <col min="4" max="4" width="8.00390625" style="80" bestFit="1" customWidth="1"/>
    <col min="5" max="5" width="9.140625" style="80" customWidth="1"/>
    <col min="6" max="6" width="8.57421875" style="80" bestFit="1" customWidth="1"/>
    <col min="7" max="7" width="9.00390625" style="80" bestFit="1" customWidth="1"/>
    <col min="8" max="8" width="8.28125" style="80" customWidth="1"/>
    <col min="9" max="9" width="9.7109375" style="80" bestFit="1" customWidth="1"/>
    <col min="10" max="10" width="7.8515625" style="80" customWidth="1"/>
    <col min="11" max="11" width="9.00390625" style="80" customWidth="1"/>
    <col min="12" max="12" width="8.421875" style="80" customWidth="1"/>
    <col min="13" max="13" width="11.8515625" style="80" customWidth="1"/>
    <col min="14" max="14" width="9.28125" style="80" bestFit="1" customWidth="1"/>
    <col min="15" max="16" width="9.421875" style="80" customWidth="1"/>
    <col min="17" max="17" width="9.28125" style="80" customWidth="1"/>
    <col min="18" max="18" width="9.8515625" style="80" bestFit="1" customWidth="1"/>
    <col min="19" max="19" width="9.57421875" style="80" customWidth="1"/>
    <col min="20" max="20" width="10.140625" style="80" customWidth="1"/>
    <col min="21" max="21" width="9.421875" style="80" customWidth="1"/>
    <col min="22" max="22" width="8.57421875" style="80" bestFit="1" customWidth="1"/>
    <col min="23" max="23" width="9.00390625" style="80" customWidth="1"/>
    <col min="24" max="24" width="9.8515625" style="80" bestFit="1" customWidth="1"/>
    <col min="25" max="25" width="9.57421875" style="80" customWidth="1"/>
    <col min="26" max="16384" width="8.00390625" style="80" customWidth="1"/>
  </cols>
  <sheetData>
    <row r="1" spans="24:25" ht="16.5">
      <c r="X1" s="554" t="s">
        <v>26</v>
      </c>
      <c r="Y1" s="554"/>
    </row>
    <row r="2" ht="5.25" customHeight="1" thickBot="1"/>
    <row r="3" spans="1:25" ht="24.75" customHeight="1" thickTop="1">
      <c r="A3" s="643" t="s">
        <v>62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40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124" customFormat="1" ht="15.75" customHeight="1" thickBot="1" thickTop="1">
      <c r="A5" s="662" t="s">
        <v>54</v>
      </c>
      <c r="B5" s="636" t="s">
        <v>33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32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93" customFormat="1" ht="26.25" customHeight="1" thickBot="1">
      <c r="A6" s="663"/>
      <c r="B6" s="628" t="s">
        <v>155</v>
      </c>
      <c r="C6" s="629"/>
      <c r="D6" s="629"/>
      <c r="E6" s="629"/>
      <c r="F6" s="629"/>
      <c r="G6" s="633" t="s">
        <v>31</v>
      </c>
      <c r="H6" s="628" t="s">
        <v>156</v>
      </c>
      <c r="I6" s="629"/>
      <c r="J6" s="629"/>
      <c r="K6" s="629"/>
      <c r="L6" s="629"/>
      <c r="M6" s="630" t="s">
        <v>30</v>
      </c>
      <c r="N6" s="628" t="s">
        <v>157</v>
      </c>
      <c r="O6" s="629"/>
      <c r="P6" s="629"/>
      <c r="Q6" s="629"/>
      <c r="R6" s="629"/>
      <c r="S6" s="633" t="s">
        <v>31</v>
      </c>
      <c r="T6" s="628" t="s">
        <v>158</v>
      </c>
      <c r="U6" s="629"/>
      <c r="V6" s="629"/>
      <c r="W6" s="629"/>
      <c r="X6" s="629"/>
      <c r="Y6" s="646" t="s">
        <v>30</v>
      </c>
    </row>
    <row r="7" spans="1:25" s="93" customFormat="1" ht="26.25" customHeight="1">
      <c r="A7" s="664"/>
      <c r="B7" s="602" t="s">
        <v>20</v>
      </c>
      <c r="C7" s="594"/>
      <c r="D7" s="593" t="s">
        <v>19</v>
      </c>
      <c r="E7" s="594"/>
      <c r="F7" s="661" t="s">
        <v>15</v>
      </c>
      <c r="G7" s="634"/>
      <c r="H7" s="602" t="s">
        <v>20</v>
      </c>
      <c r="I7" s="594"/>
      <c r="J7" s="593" t="s">
        <v>19</v>
      </c>
      <c r="K7" s="594"/>
      <c r="L7" s="661" t="s">
        <v>15</v>
      </c>
      <c r="M7" s="631"/>
      <c r="N7" s="602" t="s">
        <v>20</v>
      </c>
      <c r="O7" s="594"/>
      <c r="P7" s="593" t="s">
        <v>19</v>
      </c>
      <c r="Q7" s="594"/>
      <c r="R7" s="661" t="s">
        <v>15</v>
      </c>
      <c r="S7" s="634"/>
      <c r="T7" s="602" t="s">
        <v>20</v>
      </c>
      <c r="U7" s="594"/>
      <c r="V7" s="593" t="s">
        <v>19</v>
      </c>
      <c r="W7" s="594"/>
      <c r="X7" s="661" t="s">
        <v>15</v>
      </c>
      <c r="Y7" s="647"/>
    </row>
    <row r="8" spans="1:25" s="120" customFormat="1" ht="27" thickBot="1">
      <c r="A8" s="665"/>
      <c r="B8" s="123" t="s">
        <v>28</v>
      </c>
      <c r="C8" s="121" t="s">
        <v>27</v>
      </c>
      <c r="D8" s="122" t="s">
        <v>28</v>
      </c>
      <c r="E8" s="121" t="s">
        <v>27</v>
      </c>
      <c r="F8" s="642"/>
      <c r="G8" s="635"/>
      <c r="H8" s="123" t="s">
        <v>28</v>
      </c>
      <c r="I8" s="121" t="s">
        <v>27</v>
      </c>
      <c r="J8" s="122" t="s">
        <v>28</v>
      </c>
      <c r="K8" s="121" t="s">
        <v>27</v>
      </c>
      <c r="L8" s="642"/>
      <c r="M8" s="632"/>
      <c r="N8" s="123" t="s">
        <v>28</v>
      </c>
      <c r="O8" s="121" t="s">
        <v>27</v>
      </c>
      <c r="P8" s="122" t="s">
        <v>28</v>
      </c>
      <c r="Q8" s="121" t="s">
        <v>27</v>
      </c>
      <c r="R8" s="642"/>
      <c r="S8" s="635"/>
      <c r="T8" s="123" t="s">
        <v>28</v>
      </c>
      <c r="U8" s="121" t="s">
        <v>27</v>
      </c>
      <c r="V8" s="122" t="s">
        <v>28</v>
      </c>
      <c r="W8" s="121" t="s">
        <v>27</v>
      </c>
      <c r="X8" s="642"/>
      <c r="Y8" s="648"/>
    </row>
    <row r="9" spans="1:25" s="700" customFormat="1" ht="18" customHeight="1" thickBot="1" thickTop="1">
      <c r="A9" s="716" t="s">
        <v>22</v>
      </c>
      <c r="B9" s="717">
        <f>B10+B22+B35+B47+B57+B61</f>
        <v>28564.664000000008</v>
      </c>
      <c r="C9" s="718">
        <f>C10+C22+C35+C47+C57+C61</f>
        <v>17918.414</v>
      </c>
      <c r="D9" s="719">
        <f>D10+D22+D35+D47+D57+D61</f>
        <v>6703.6720000000005</v>
      </c>
      <c r="E9" s="718">
        <f>E10+E22+E35+E47+E57+E61</f>
        <v>3775.749</v>
      </c>
      <c r="F9" s="719">
        <f aca="true" t="shared" si="0" ref="F9:F21">SUM(B9:E9)</f>
        <v>56962.49900000001</v>
      </c>
      <c r="G9" s="720">
        <f aca="true" t="shared" si="1" ref="G9:G21">F9/$F$9</f>
        <v>1</v>
      </c>
      <c r="H9" s="717">
        <f>H10+H22+H35+H47+H57+H61</f>
        <v>22667.239999999998</v>
      </c>
      <c r="I9" s="718">
        <f>I10+I22+I35+I47+I57+I61</f>
        <v>13770.896999999999</v>
      </c>
      <c r="J9" s="719">
        <f>J10+J22+J35+J47+J57+J61</f>
        <v>13365.398</v>
      </c>
      <c r="K9" s="718">
        <f>K10+K22+K35+K47+K57+K61</f>
        <v>6515.664</v>
      </c>
      <c r="L9" s="719">
        <f aca="true" t="shared" si="2" ref="L9:L21">SUM(H9:K9)</f>
        <v>56319.19899999999</v>
      </c>
      <c r="M9" s="721">
        <f aca="true" t="shared" si="3" ref="M9:M24">IF(ISERROR(F9/L9-1),"         /0",(F9/L9-1))</f>
        <v>0.011422392566343476</v>
      </c>
      <c r="N9" s="717">
        <f>N10+N22+N35+N47+N57+N61</f>
        <v>241632.023</v>
      </c>
      <c r="O9" s="718">
        <f>O10+O22+O35+O47+O57+O61</f>
        <v>145723.13999999998</v>
      </c>
      <c r="P9" s="719">
        <f>P10+P22+P35+P47+P57+P61</f>
        <v>116138.38900000004</v>
      </c>
      <c r="Q9" s="718">
        <f>Q10+Q22+Q35+Q47+Q57+Q61</f>
        <v>49861.867999999995</v>
      </c>
      <c r="R9" s="719">
        <f aca="true" t="shared" si="4" ref="R9:R21">SUM(N9:Q9)</f>
        <v>553355.4199999999</v>
      </c>
      <c r="S9" s="720">
        <f aca="true" t="shared" si="5" ref="S9:S21">R9/$R$9</f>
        <v>1</v>
      </c>
      <c r="T9" s="717">
        <f>T10+T22+T35+T47+T57+T61</f>
        <v>226600.553</v>
      </c>
      <c r="U9" s="718">
        <f>U10+U22+U35+U47+U57+U61</f>
        <v>129431.528</v>
      </c>
      <c r="V9" s="719">
        <f>V10+V22+V35+V47+V57+V61</f>
        <v>128038.89400000004</v>
      </c>
      <c r="W9" s="718">
        <f>W10+W22+W35+W47+W57+W61</f>
        <v>56307.687</v>
      </c>
      <c r="X9" s="719">
        <f aca="true" t="shared" si="6" ref="X9:X21">SUM(T9:W9)</f>
        <v>540378.662</v>
      </c>
      <c r="Y9" s="722">
        <f>IF(ISERROR(R9/X9-1),"         /0",(R9/X9-1))</f>
        <v>0.02401419395793969</v>
      </c>
    </row>
    <row r="10" spans="1:25" s="112" customFormat="1" ht="19.5" customHeight="1" thickTop="1">
      <c r="A10" s="151" t="s">
        <v>53</v>
      </c>
      <c r="B10" s="148">
        <f>SUM(B11:B21)</f>
        <v>17561.54100000001</v>
      </c>
      <c r="C10" s="147">
        <f>SUM(C11:C21)</f>
        <v>8045.382</v>
      </c>
      <c r="D10" s="146">
        <f>SUM(D11:D21)</f>
        <v>5503.591</v>
      </c>
      <c r="E10" s="147">
        <f>SUM(E11:E21)</f>
        <v>3141.7389999999996</v>
      </c>
      <c r="F10" s="146">
        <f t="shared" si="0"/>
        <v>34252.25300000001</v>
      </c>
      <c r="G10" s="149">
        <f t="shared" si="1"/>
        <v>0.6013123300647327</v>
      </c>
      <c r="H10" s="148">
        <f>SUM(H11:H21)</f>
        <v>12634.788</v>
      </c>
      <c r="I10" s="147">
        <f>SUM(I11:I21)</f>
        <v>5348.535</v>
      </c>
      <c r="J10" s="146">
        <f>SUM(J11:J21)</f>
        <v>10791.946</v>
      </c>
      <c r="K10" s="147">
        <f>SUM(K11:K21)</f>
        <v>5039.134</v>
      </c>
      <c r="L10" s="146">
        <f t="shared" si="2"/>
        <v>33814.403</v>
      </c>
      <c r="M10" s="150">
        <f t="shared" si="3"/>
        <v>0.01294862428888699</v>
      </c>
      <c r="N10" s="148">
        <f>SUM(N11:N21)</f>
        <v>144761.045</v>
      </c>
      <c r="O10" s="147">
        <f>SUM(O11:O21)</f>
        <v>56923.74199999999</v>
      </c>
      <c r="P10" s="146">
        <f>SUM(P11:P21)</f>
        <v>94505.33400000002</v>
      </c>
      <c r="Q10" s="147">
        <f>SUM(Q11:Q21)</f>
        <v>36153.526</v>
      </c>
      <c r="R10" s="146">
        <f t="shared" si="4"/>
        <v>332343.64700000006</v>
      </c>
      <c r="S10" s="149">
        <f t="shared" si="5"/>
        <v>0.6005970755649237</v>
      </c>
      <c r="T10" s="148">
        <f>SUM(T11:T21)</f>
        <v>134381.35199999998</v>
      </c>
      <c r="U10" s="147">
        <f>SUM(U11:U21)</f>
        <v>45504.555</v>
      </c>
      <c r="V10" s="146">
        <f>SUM(V11:V21)</f>
        <v>109417.76400000004</v>
      </c>
      <c r="W10" s="147">
        <f>SUM(W11:W21)</f>
        <v>43865.183999999994</v>
      </c>
      <c r="X10" s="146">
        <f t="shared" si="6"/>
        <v>333168.85500000004</v>
      </c>
      <c r="Y10" s="145">
        <f aca="true" t="shared" si="7" ref="Y10:Y21">IF(ISERROR(R10/X10-1),"         /0",IF(R10/X10&gt;5,"  *  ",(R10/X10-1)))</f>
        <v>-0.0024768461625861438</v>
      </c>
    </row>
    <row r="11" spans="1:25" ht="19.5" customHeight="1">
      <c r="A11" s="239" t="s">
        <v>299</v>
      </c>
      <c r="B11" s="240">
        <v>11034.12</v>
      </c>
      <c r="C11" s="241">
        <v>5978.796</v>
      </c>
      <c r="D11" s="242">
        <v>4963.891</v>
      </c>
      <c r="E11" s="241">
        <v>2979.558</v>
      </c>
      <c r="F11" s="242">
        <f t="shared" si="0"/>
        <v>24956.365</v>
      </c>
      <c r="G11" s="243">
        <f t="shared" si="1"/>
        <v>0.4381192089202406</v>
      </c>
      <c r="H11" s="240">
        <v>8324.003</v>
      </c>
      <c r="I11" s="241">
        <v>3787.9030000000002</v>
      </c>
      <c r="J11" s="242">
        <v>8264.154999999999</v>
      </c>
      <c r="K11" s="241">
        <v>4186.231000000001</v>
      </c>
      <c r="L11" s="242">
        <f t="shared" si="2"/>
        <v>24562.292</v>
      </c>
      <c r="M11" s="244">
        <f t="shared" si="3"/>
        <v>0.016043820340544857</v>
      </c>
      <c r="N11" s="240">
        <v>91937.20500000002</v>
      </c>
      <c r="O11" s="241">
        <v>40094.35199999999</v>
      </c>
      <c r="P11" s="242">
        <v>78613.421</v>
      </c>
      <c r="Q11" s="241">
        <v>32107.195999999996</v>
      </c>
      <c r="R11" s="242">
        <f t="shared" si="4"/>
        <v>242752.174</v>
      </c>
      <c r="S11" s="243">
        <f t="shared" si="5"/>
        <v>0.43869123754132566</v>
      </c>
      <c r="T11" s="240">
        <v>87739.221</v>
      </c>
      <c r="U11" s="241">
        <v>29533.694000000003</v>
      </c>
      <c r="V11" s="242">
        <v>84683.45000000001</v>
      </c>
      <c r="W11" s="241">
        <v>36609.98299999999</v>
      </c>
      <c r="X11" s="242">
        <f t="shared" si="6"/>
        <v>238566.348</v>
      </c>
      <c r="Y11" s="245">
        <f t="shared" si="7"/>
        <v>0.017545752094088263</v>
      </c>
    </row>
    <row r="12" spans="1:25" ht="19.5" customHeight="1">
      <c r="A12" s="246" t="s">
        <v>300</v>
      </c>
      <c r="B12" s="247">
        <v>5376.718000000001</v>
      </c>
      <c r="C12" s="248">
        <v>510.632</v>
      </c>
      <c r="D12" s="249">
        <v>502.966</v>
      </c>
      <c r="E12" s="248">
        <v>0</v>
      </c>
      <c r="F12" s="249">
        <f t="shared" si="0"/>
        <v>6390.316000000001</v>
      </c>
      <c r="G12" s="250">
        <f t="shared" si="1"/>
        <v>0.11218461465323</v>
      </c>
      <c r="H12" s="247">
        <v>3727.348</v>
      </c>
      <c r="I12" s="248">
        <v>213.65800000000002</v>
      </c>
      <c r="J12" s="249">
        <v>2235.4770000000003</v>
      </c>
      <c r="K12" s="248">
        <v>435.87</v>
      </c>
      <c r="L12" s="249">
        <f t="shared" si="2"/>
        <v>6612.353</v>
      </c>
      <c r="M12" s="251">
        <f t="shared" si="3"/>
        <v>-0.03357912077591729</v>
      </c>
      <c r="N12" s="247">
        <v>42974.763</v>
      </c>
      <c r="O12" s="248">
        <v>3003.7989999999995</v>
      </c>
      <c r="P12" s="249">
        <v>15470.394999999999</v>
      </c>
      <c r="Q12" s="248">
        <v>1254.1289999999997</v>
      </c>
      <c r="R12" s="249">
        <f t="shared" si="4"/>
        <v>62703.085999999996</v>
      </c>
      <c r="S12" s="250">
        <f t="shared" si="5"/>
        <v>0.11331430710482605</v>
      </c>
      <c r="T12" s="247">
        <v>38463.962</v>
      </c>
      <c r="U12" s="248">
        <v>1913.4080000000004</v>
      </c>
      <c r="V12" s="249">
        <v>21850.855000000007</v>
      </c>
      <c r="W12" s="248">
        <v>3401.667</v>
      </c>
      <c r="X12" s="249">
        <f t="shared" si="6"/>
        <v>65629.892</v>
      </c>
      <c r="Y12" s="252">
        <f t="shared" si="7"/>
        <v>-0.044595624201240636</v>
      </c>
    </row>
    <row r="13" spans="1:25" ht="19.5" customHeight="1">
      <c r="A13" s="246" t="s">
        <v>301</v>
      </c>
      <c r="B13" s="247">
        <v>493.824</v>
      </c>
      <c r="C13" s="248">
        <v>137.861</v>
      </c>
      <c r="D13" s="249">
        <v>0</v>
      </c>
      <c r="E13" s="248">
        <v>0</v>
      </c>
      <c r="F13" s="249">
        <f t="shared" si="0"/>
        <v>631.685</v>
      </c>
      <c r="G13" s="250">
        <f t="shared" si="1"/>
        <v>0.011089488893385801</v>
      </c>
      <c r="H13" s="247">
        <v>307.045</v>
      </c>
      <c r="I13" s="248">
        <v>175.753</v>
      </c>
      <c r="J13" s="249"/>
      <c r="K13" s="248"/>
      <c r="L13" s="249">
        <f t="shared" si="2"/>
        <v>482.798</v>
      </c>
      <c r="M13" s="251">
        <f>IF(ISERROR(F13/L13-1),"         /0",(F13/L13-1))</f>
        <v>0.30838363042100414</v>
      </c>
      <c r="N13" s="247">
        <v>3335.237</v>
      </c>
      <c r="O13" s="248">
        <v>975.2289999999999</v>
      </c>
      <c r="P13" s="249">
        <v>11.051</v>
      </c>
      <c r="Q13" s="248">
        <v>933.861</v>
      </c>
      <c r="R13" s="249">
        <f t="shared" si="4"/>
        <v>5255.378000000001</v>
      </c>
      <c r="S13" s="250">
        <f t="shared" si="5"/>
        <v>0.00949729199363404</v>
      </c>
      <c r="T13" s="247">
        <v>3665.268</v>
      </c>
      <c r="U13" s="248">
        <v>1810.002</v>
      </c>
      <c r="V13" s="249">
        <v>0</v>
      </c>
      <c r="W13" s="248">
        <v>0</v>
      </c>
      <c r="X13" s="249">
        <f t="shared" si="6"/>
        <v>5475.27</v>
      </c>
      <c r="Y13" s="252">
        <f t="shared" si="7"/>
        <v>-0.040160941834831876</v>
      </c>
    </row>
    <row r="14" spans="1:25" ht="19.5" customHeight="1">
      <c r="A14" s="246" t="s">
        <v>422</v>
      </c>
      <c r="B14" s="247">
        <v>0</v>
      </c>
      <c r="C14" s="248">
        <v>485.039</v>
      </c>
      <c r="D14" s="249">
        <v>0</v>
      </c>
      <c r="E14" s="248">
        <v>0</v>
      </c>
      <c r="F14" s="249">
        <f>SUM(B14:E14)</f>
        <v>485.039</v>
      </c>
      <c r="G14" s="250">
        <f>F14/$F$9</f>
        <v>0.008515058301778507</v>
      </c>
      <c r="H14" s="247">
        <v>0</v>
      </c>
      <c r="I14" s="248">
        <v>343.049</v>
      </c>
      <c r="J14" s="249"/>
      <c r="K14" s="248"/>
      <c r="L14" s="249">
        <f>SUM(H14:K14)</f>
        <v>343.049</v>
      </c>
      <c r="M14" s="251">
        <f>IF(ISERROR(F14/L14-1),"         /0",(F14/L14-1))</f>
        <v>0.4139058851650932</v>
      </c>
      <c r="N14" s="247">
        <v>0</v>
      </c>
      <c r="O14" s="248">
        <v>4099.595</v>
      </c>
      <c r="P14" s="249"/>
      <c r="Q14" s="248"/>
      <c r="R14" s="249">
        <f>SUM(N14:Q14)</f>
        <v>4099.595</v>
      </c>
      <c r="S14" s="250">
        <f>R14/$R$9</f>
        <v>0.007408610906892357</v>
      </c>
      <c r="T14" s="247">
        <v>0</v>
      </c>
      <c r="U14" s="248">
        <v>3364.286</v>
      </c>
      <c r="V14" s="249"/>
      <c r="W14" s="248"/>
      <c r="X14" s="249">
        <f>SUM(T14:W14)</f>
        <v>3364.286</v>
      </c>
      <c r="Y14" s="252">
        <f>IF(ISERROR(R14/X14-1),"         /0",IF(R14/X14&gt;5,"  *  ",(R14/X14-1)))</f>
        <v>0.2185631661517482</v>
      </c>
    </row>
    <row r="15" spans="1:25" ht="19.5" customHeight="1">
      <c r="A15" s="246" t="s">
        <v>303</v>
      </c>
      <c r="B15" s="247">
        <v>30.94</v>
      </c>
      <c r="C15" s="248">
        <v>440.938</v>
      </c>
      <c r="D15" s="249">
        <v>0</v>
      </c>
      <c r="E15" s="248">
        <v>0</v>
      </c>
      <c r="F15" s="249">
        <f>SUM(B15:E15)</f>
        <v>471.878</v>
      </c>
      <c r="G15" s="250">
        <f>F15/$F$9</f>
        <v>0.008284011556445231</v>
      </c>
      <c r="H15" s="247">
        <v>18.817999999999998</v>
      </c>
      <c r="I15" s="248">
        <v>446.81</v>
      </c>
      <c r="J15" s="249">
        <v>0</v>
      </c>
      <c r="K15" s="248">
        <v>0</v>
      </c>
      <c r="L15" s="249">
        <f>SUM(H15:K15)</f>
        <v>465.628</v>
      </c>
      <c r="M15" s="251">
        <f>IF(ISERROR(F15/L15-1),"         /0",(F15/L15-1))</f>
        <v>0.013422732309912533</v>
      </c>
      <c r="N15" s="247">
        <v>246.55899999999997</v>
      </c>
      <c r="O15" s="248">
        <v>3854.7580000000007</v>
      </c>
      <c r="P15" s="249">
        <v>0</v>
      </c>
      <c r="Q15" s="248">
        <v>0</v>
      </c>
      <c r="R15" s="249">
        <f>SUM(N15:Q15)</f>
        <v>4101.317000000001</v>
      </c>
      <c r="S15" s="250">
        <f>R15/$R$9</f>
        <v>0.007411722830870621</v>
      </c>
      <c r="T15" s="247">
        <v>168.08399999999997</v>
      </c>
      <c r="U15" s="248">
        <v>3728.354</v>
      </c>
      <c r="V15" s="249">
        <v>0</v>
      </c>
      <c r="W15" s="248">
        <v>0</v>
      </c>
      <c r="X15" s="249">
        <f>SUM(T15:W15)</f>
        <v>3896.4379999999996</v>
      </c>
      <c r="Y15" s="252">
        <f>IF(ISERROR(R15/X15-1),"         /0",IF(R15/X15&gt;5,"  *  ",(R15/X15-1)))</f>
        <v>0.05258110099531965</v>
      </c>
    </row>
    <row r="16" spans="1:25" ht="19.5" customHeight="1">
      <c r="A16" s="246" t="s">
        <v>307</v>
      </c>
      <c r="B16" s="247">
        <v>244.847</v>
      </c>
      <c r="C16" s="248">
        <v>164.363</v>
      </c>
      <c r="D16" s="249">
        <v>0</v>
      </c>
      <c r="E16" s="248">
        <v>6.562</v>
      </c>
      <c r="F16" s="249">
        <f>SUM(B16:E16)</f>
        <v>415.77200000000005</v>
      </c>
      <c r="G16" s="250">
        <f>F16/$F$9</f>
        <v>0.0072990477471853886</v>
      </c>
      <c r="H16" s="247">
        <v>0</v>
      </c>
      <c r="I16" s="248">
        <v>0</v>
      </c>
      <c r="J16" s="249"/>
      <c r="K16" s="248"/>
      <c r="L16" s="249">
        <f>SUM(H16:K16)</f>
        <v>0</v>
      </c>
      <c r="M16" s="251" t="str">
        <f>IF(ISERROR(F16/L16-1),"         /0",(F16/L16-1))</f>
        <v>         /0</v>
      </c>
      <c r="N16" s="247">
        <v>2722.1540000000005</v>
      </c>
      <c r="O16" s="248">
        <v>1499.104</v>
      </c>
      <c r="P16" s="249">
        <v>6.387</v>
      </c>
      <c r="Q16" s="248">
        <v>65.103</v>
      </c>
      <c r="R16" s="249">
        <f>SUM(N16:Q16)</f>
        <v>4292.7480000000005</v>
      </c>
      <c r="S16" s="250">
        <f>R16/$R$9</f>
        <v>0.007757668660767796</v>
      </c>
      <c r="T16" s="247">
        <v>1906.2969999999998</v>
      </c>
      <c r="U16" s="248">
        <v>1310.731</v>
      </c>
      <c r="V16" s="249">
        <v>94.301</v>
      </c>
      <c r="W16" s="248">
        <v>24.586</v>
      </c>
      <c r="X16" s="249">
        <f>SUM(T16:W16)</f>
        <v>3335.9149999999995</v>
      </c>
      <c r="Y16" s="252">
        <f>IF(ISERROR(R16/X16-1),"         /0",IF(R16/X16&gt;5,"  *  ",(R16/X16-1)))</f>
        <v>0.28682775190614906</v>
      </c>
    </row>
    <row r="17" spans="1:25" ht="19.5" customHeight="1">
      <c r="A17" s="246" t="s">
        <v>314</v>
      </c>
      <c r="B17" s="247">
        <v>121.866</v>
      </c>
      <c r="C17" s="248">
        <v>103.384</v>
      </c>
      <c r="D17" s="249">
        <v>36.734</v>
      </c>
      <c r="E17" s="248">
        <v>17.439</v>
      </c>
      <c r="F17" s="249">
        <f>SUM(B17:E17)</f>
        <v>279.423</v>
      </c>
      <c r="G17" s="250">
        <f>F17/$F$9</f>
        <v>0.004905385207906696</v>
      </c>
      <c r="H17" s="247">
        <v>83.45700000000001</v>
      </c>
      <c r="I17" s="248">
        <v>86.815</v>
      </c>
      <c r="J17" s="249"/>
      <c r="K17" s="248"/>
      <c r="L17" s="249">
        <f>SUM(H17:K17)</f>
        <v>170.272</v>
      </c>
      <c r="M17" s="251">
        <f>IF(ISERROR(F17/L17-1),"         /0",(F17/L17-1))</f>
        <v>0.6410390434128923</v>
      </c>
      <c r="N17" s="247">
        <v>1087.535</v>
      </c>
      <c r="O17" s="248">
        <v>1006.4939999999999</v>
      </c>
      <c r="P17" s="249">
        <v>36.734</v>
      </c>
      <c r="Q17" s="248">
        <v>17.439</v>
      </c>
      <c r="R17" s="249">
        <f>SUM(N17:Q17)</f>
        <v>2148.2019999999998</v>
      </c>
      <c r="S17" s="250">
        <f>R17/$R$9</f>
        <v>0.0038821378129810314</v>
      </c>
      <c r="T17" s="247">
        <v>467.86799999999994</v>
      </c>
      <c r="U17" s="248">
        <v>864.6579999999999</v>
      </c>
      <c r="V17" s="249"/>
      <c r="W17" s="248"/>
      <c r="X17" s="249">
        <f>SUM(T17:W17)</f>
        <v>1332.5259999999998</v>
      </c>
      <c r="Y17" s="252">
        <f>IF(ISERROR(R17/X17-1),"         /0",IF(R17/X17&gt;5,"  *  ",(R17/X17-1)))</f>
        <v>0.612127643288011</v>
      </c>
    </row>
    <row r="18" spans="1:25" ht="19.5" customHeight="1">
      <c r="A18" s="246" t="s">
        <v>312</v>
      </c>
      <c r="B18" s="247">
        <v>70.394</v>
      </c>
      <c r="C18" s="248">
        <v>13.175</v>
      </c>
      <c r="D18" s="249">
        <v>0</v>
      </c>
      <c r="E18" s="248">
        <v>138.18</v>
      </c>
      <c r="F18" s="249">
        <f>SUM(B18:E18)</f>
        <v>221.74900000000002</v>
      </c>
      <c r="G18" s="250">
        <f>F18/$F$9</f>
        <v>0.0038928945164431773</v>
      </c>
      <c r="H18" s="247">
        <v>61.432</v>
      </c>
      <c r="I18" s="248">
        <v>12.342</v>
      </c>
      <c r="J18" s="249"/>
      <c r="K18" s="248">
        <v>275.284</v>
      </c>
      <c r="L18" s="249">
        <f>SUM(H18:K18)</f>
        <v>349.058</v>
      </c>
      <c r="M18" s="251">
        <f>IF(ISERROR(F18/L18-1),"         /0",(F18/L18-1))</f>
        <v>-0.36472162219459225</v>
      </c>
      <c r="N18" s="247">
        <v>510.84900000000005</v>
      </c>
      <c r="O18" s="248">
        <v>79.233</v>
      </c>
      <c r="P18" s="249"/>
      <c r="Q18" s="248">
        <v>1363.111</v>
      </c>
      <c r="R18" s="249">
        <f>SUM(N18:Q18)</f>
        <v>1953.1930000000002</v>
      </c>
      <c r="S18" s="250">
        <f>R18/$R$9</f>
        <v>0.0035297259761185684</v>
      </c>
      <c r="T18" s="247">
        <v>545.419</v>
      </c>
      <c r="U18" s="248">
        <v>50.619</v>
      </c>
      <c r="V18" s="249"/>
      <c r="W18" s="248">
        <v>2104.566</v>
      </c>
      <c r="X18" s="249">
        <f>SUM(T18:W18)</f>
        <v>2700.604</v>
      </c>
      <c r="Y18" s="252">
        <f>IF(ISERROR(R18/X18-1),"         /0",IF(R18/X18&gt;5,"  *  ",(R18/X18-1)))</f>
        <v>-0.2767569773280346</v>
      </c>
    </row>
    <row r="19" spans="1:25" ht="19.5" customHeight="1">
      <c r="A19" s="246" t="s">
        <v>309</v>
      </c>
      <c r="B19" s="247">
        <v>30.149</v>
      </c>
      <c r="C19" s="248">
        <v>184.668</v>
      </c>
      <c r="D19" s="249">
        <v>0</v>
      </c>
      <c r="E19" s="248">
        <v>0</v>
      </c>
      <c r="F19" s="249">
        <f t="shared" si="0"/>
        <v>214.817</v>
      </c>
      <c r="G19" s="250">
        <f t="shared" si="1"/>
        <v>0.003771200417313151</v>
      </c>
      <c r="H19" s="247">
        <v>18.675</v>
      </c>
      <c r="I19" s="248">
        <v>277.82599999999996</v>
      </c>
      <c r="J19" s="249">
        <v>0</v>
      </c>
      <c r="K19" s="248">
        <v>0</v>
      </c>
      <c r="L19" s="249">
        <f t="shared" si="2"/>
        <v>296.501</v>
      </c>
      <c r="M19" s="251">
        <f t="shared" si="3"/>
        <v>-0.27549316865710394</v>
      </c>
      <c r="N19" s="247">
        <v>245.96599999999998</v>
      </c>
      <c r="O19" s="248">
        <v>2115.9610000000002</v>
      </c>
      <c r="P19" s="249">
        <v>0</v>
      </c>
      <c r="Q19" s="248">
        <v>85.182</v>
      </c>
      <c r="R19" s="249">
        <f t="shared" si="4"/>
        <v>2447.109</v>
      </c>
      <c r="S19" s="250">
        <f t="shared" si="5"/>
        <v>0.00442230962515918</v>
      </c>
      <c r="T19" s="247">
        <v>283.168</v>
      </c>
      <c r="U19" s="248">
        <v>2725.6369999999997</v>
      </c>
      <c r="V19" s="249">
        <v>36.985</v>
      </c>
      <c r="W19" s="248">
        <v>38.782</v>
      </c>
      <c r="X19" s="249">
        <f t="shared" si="6"/>
        <v>3084.572</v>
      </c>
      <c r="Y19" s="252">
        <f t="shared" si="7"/>
        <v>-0.20666173459397286</v>
      </c>
    </row>
    <row r="20" spans="1:25" ht="19.5" customHeight="1">
      <c r="A20" s="246" t="s">
        <v>320</v>
      </c>
      <c r="B20" s="247">
        <v>46.768</v>
      </c>
      <c r="C20" s="248">
        <v>0.623</v>
      </c>
      <c r="D20" s="249">
        <v>0</v>
      </c>
      <c r="E20" s="248">
        <v>0</v>
      </c>
      <c r="F20" s="249">
        <f t="shared" si="0"/>
        <v>47.391</v>
      </c>
      <c r="G20" s="250">
        <f t="shared" si="1"/>
        <v>0.000831968414868877</v>
      </c>
      <c r="H20" s="247">
        <v>22.489</v>
      </c>
      <c r="I20" s="248">
        <v>0</v>
      </c>
      <c r="J20" s="249"/>
      <c r="K20" s="248">
        <v>10.955</v>
      </c>
      <c r="L20" s="249">
        <f t="shared" si="2"/>
        <v>33.444</v>
      </c>
      <c r="M20" s="251">
        <f t="shared" si="3"/>
        <v>0.41702547542160007</v>
      </c>
      <c r="N20" s="247">
        <v>579.191</v>
      </c>
      <c r="O20" s="248">
        <v>31.187</v>
      </c>
      <c r="P20" s="249">
        <v>92.572</v>
      </c>
      <c r="Q20" s="248">
        <v>39.908</v>
      </c>
      <c r="R20" s="249">
        <f t="shared" si="4"/>
        <v>742.8580000000001</v>
      </c>
      <c r="S20" s="250">
        <f t="shared" si="5"/>
        <v>0.0013424608726160126</v>
      </c>
      <c r="T20" s="247">
        <v>547.402</v>
      </c>
      <c r="U20" s="248">
        <v>139.00400000000002</v>
      </c>
      <c r="V20" s="249">
        <v>51.142</v>
      </c>
      <c r="W20" s="248">
        <v>287.916</v>
      </c>
      <c r="X20" s="249">
        <f t="shared" si="6"/>
        <v>1025.4640000000002</v>
      </c>
      <c r="Y20" s="252">
        <f t="shared" si="7"/>
        <v>-0.27558841656069843</v>
      </c>
    </row>
    <row r="21" spans="1:25" ht="19.5" customHeight="1" thickBot="1">
      <c r="A21" s="246" t="s">
        <v>278</v>
      </c>
      <c r="B21" s="247">
        <v>111.91499999999998</v>
      </c>
      <c r="C21" s="248">
        <v>25.903</v>
      </c>
      <c r="D21" s="249">
        <v>0</v>
      </c>
      <c r="E21" s="248">
        <v>0</v>
      </c>
      <c r="F21" s="249">
        <f t="shared" si="0"/>
        <v>137.81799999999998</v>
      </c>
      <c r="G21" s="250">
        <f t="shared" si="1"/>
        <v>0.0024194514359350693</v>
      </c>
      <c r="H21" s="247">
        <v>71.52100000000002</v>
      </c>
      <c r="I21" s="248">
        <v>4.3790000000000004</v>
      </c>
      <c r="J21" s="249">
        <v>292.31399999999996</v>
      </c>
      <c r="K21" s="248">
        <v>130.794</v>
      </c>
      <c r="L21" s="249">
        <f t="shared" si="2"/>
        <v>499.00800000000004</v>
      </c>
      <c r="M21" s="251">
        <f t="shared" si="3"/>
        <v>-0.7238160510452738</v>
      </c>
      <c r="N21" s="247">
        <v>1121.5859999999998</v>
      </c>
      <c r="O21" s="248">
        <v>164.03</v>
      </c>
      <c r="P21" s="249">
        <v>274.774</v>
      </c>
      <c r="Q21" s="248">
        <v>287.597</v>
      </c>
      <c r="R21" s="249">
        <f t="shared" si="4"/>
        <v>1847.9869999999999</v>
      </c>
      <c r="S21" s="250">
        <f t="shared" si="5"/>
        <v>0.0033396022397322866</v>
      </c>
      <c r="T21" s="247">
        <v>594.6630000000001</v>
      </c>
      <c r="U21" s="248">
        <v>64.162</v>
      </c>
      <c r="V21" s="249">
        <v>2701.031</v>
      </c>
      <c r="W21" s="248">
        <v>1397.6840000000002</v>
      </c>
      <c r="X21" s="249">
        <f t="shared" si="6"/>
        <v>4757.540000000001</v>
      </c>
      <c r="Y21" s="252">
        <f t="shared" si="7"/>
        <v>-0.6115666920299148</v>
      </c>
    </row>
    <row r="22" spans="1:25" s="112" customFormat="1" ht="19.5" customHeight="1">
      <c r="A22" s="119" t="s">
        <v>52</v>
      </c>
      <c r="B22" s="116">
        <f>SUM(B23:B34)</f>
        <v>4008.9039999999995</v>
      </c>
      <c r="C22" s="115">
        <f>SUM(C23:C34)</f>
        <v>4986.5830000000005</v>
      </c>
      <c r="D22" s="114">
        <f>SUM(D23:D34)</f>
        <v>576.938</v>
      </c>
      <c r="E22" s="115">
        <f>SUM(E23:E34)</f>
        <v>343.663</v>
      </c>
      <c r="F22" s="114">
        <f aca="true" t="shared" si="8" ref="F22:F61">SUM(B22:E22)</f>
        <v>9916.088000000002</v>
      </c>
      <c r="G22" s="117">
        <f aca="true" t="shared" si="9" ref="G22:G61">F22/$F$9</f>
        <v>0.17408098615898154</v>
      </c>
      <c r="H22" s="116">
        <f>SUM(H23:H34)</f>
        <v>4056.634</v>
      </c>
      <c r="I22" s="115">
        <f>SUM(I23:I34)</f>
        <v>3671.905</v>
      </c>
      <c r="J22" s="114">
        <f>SUM(J23:J34)</f>
        <v>1032.93</v>
      </c>
      <c r="K22" s="115">
        <f>SUM(K23:K34)</f>
        <v>98.95500000000001</v>
      </c>
      <c r="L22" s="114">
        <f aca="true" t="shared" si="10" ref="L22:L61">SUM(H22:K22)</f>
        <v>8860.424</v>
      </c>
      <c r="M22" s="118">
        <f t="shared" si="3"/>
        <v>0.11914373397932199</v>
      </c>
      <c r="N22" s="116">
        <f>SUM(N23:N34)</f>
        <v>35930.016</v>
      </c>
      <c r="O22" s="115">
        <f>SUM(O23:O34)</f>
        <v>43969.547000000006</v>
      </c>
      <c r="P22" s="114">
        <f>SUM(P23:P34)</f>
        <v>6614.189999999999</v>
      </c>
      <c r="Q22" s="115">
        <f>SUM(Q23:Q34)</f>
        <v>4117.362999999999</v>
      </c>
      <c r="R22" s="114">
        <f aca="true" t="shared" si="11" ref="R22:R61">SUM(N22:Q22)</f>
        <v>90631.11600000001</v>
      </c>
      <c r="S22" s="117">
        <f aca="true" t="shared" si="12" ref="S22:S61">R22/$R$9</f>
        <v>0.16378463592170114</v>
      </c>
      <c r="T22" s="116">
        <f>SUM(T23:T34)</f>
        <v>38110.366</v>
      </c>
      <c r="U22" s="115">
        <f>SUM(U23:U34)</f>
        <v>40136.99100000001</v>
      </c>
      <c r="V22" s="114">
        <f>SUM(V23:V34)</f>
        <v>6370.679</v>
      </c>
      <c r="W22" s="115">
        <f>SUM(W23:W34)</f>
        <v>2373.1189999999997</v>
      </c>
      <c r="X22" s="114">
        <f aca="true" t="shared" si="13" ref="X22:X61">SUM(T22:W22)</f>
        <v>86991.15500000003</v>
      </c>
      <c r="Y22" s="113">
        <f aca="true" t="shared" si="14" ref="Y22:Y61">IF(ISERROR(R22/X22-1),"         /0",IF(R22/X22&gt;5,"  *  ",(R22/X22-1)))</f>
        <v>0.04184288621067256</v>
      </c>
    </row>
    <row r="23" spans="1:25" ht="19.5" customHeight="1">
      <c r="A23" s="239" t="s">
        <v>327</v>
      </c>
      <c r="B23" s="240">
        <v>743.838</v>
      </c>
      <c r="C23" s="241">
        <v>916.608</v>
      </c>
      <c r="D23" s="242">
        <v>44.869</v>
      </c>
      <c r="E23" s="241">
        <v>0</v>
      </c>
      <c r="F23" s="242">
        <f t="shared" si="8"/>
        <v>1705.3149999999998</v>
      </c>
      <c r="G23" s="243">
        <f t="shared" si="9"/>
        <v>0.02993750326859781</v>
      </c>
      <c r="H23" s="240">
        <v>511.991</v>
      </c>
      <c r="I23" s="241">
        <v>275.854</v>
      </c>
      <c r="J23" s="242">
        <v>248.416</v>
      </c>
      <c r="K23" s="241"/>
      <c r="L23" s="242">
        <f t="shared" si="10"/>
        <v>1036.261</v>
      </c>
      <c r="M23" s="244">
        <f t="shared" si="3"/>
        <v>0.6456423623006171</v>
      </c>
      <c r="N23" s="240">
        <v>6566.111999999999</v>
      </c>
      <c r="O23" s="241">
        <v>7960.973</v>
      </c>
      <c r="P23" s="242">
        <v>1824.8909999999998</v>
      </c>
      <c r="Q23" s="241">
        <v>548.0329999999999</v>
      </c>
      <c r="R23" s="242">
        <f t="shared" si="11"/>
        <v>16900.009</v>
      </c>
      <c r="S23" s="243">
        <f t="shared" si="12"/>
        <v>0.03054096587686807</v>
      </c>
      <c r="T23" s="260">
        <v>6360.392</v>
      </c>
      <c r="U23" s="241">
        <v>4928.859</v>
      </c>
      <c r="V23" s="242">
        <v>1741.2009999999998</v>
      </c>
      <c r="W23" s="241">
        <v>396.484</v>
      </c>
      <c r="X23" s="242">
        <f t="shared" si="13"/>
        <v>13426.936</v>
      </c>
      <c r="Y23" s="245">
        <f t="shared" si="14"/>
        <v>0.25866459779059037</v>
      </c>
    </row>
    <row r="24" spans="1:25" ht="19.5" customHeight="1">
      <c r="A24" s="246" t="s">
        <v>325</v>
      </c>
      <c r="B24" s="247">
        <v>744.585</v>
      </c>
      <c r="C24" s="248">
        <v>641.818</v>
      </c>
      <c r="D24" s="249">
        <v>162.879</v>
      </c>
      <c r="E24" s="248">
        <v>4.075</v>
      </c>
      <c r="F24" s="249">
        <f t="shared" si="8"/>
        <v>1553.357</v>
      </c>
      <c r="G24" s="250">
        <f t="shared" si="9"/>
        <v>0.02726981834136174</v>
      </c>
      <c r="H24" s="247">
        <v>677.747</v>
      </c>
      <c r="I24" s="248">
        <v>354.88300000000004</v>
      </c>
      <c r="J24" s="249">
        <v>465.236</v>
      </c>
      <c r="K24" s="248">
        <v>19.391</v>
      </c>
      <c r="L24" s="249">
        <f t="shared" si="10"/>
        <v>1517.257</v>
      </c>
      <c r="M24" s="251">
        <f t="shared" si="3"/>
        <v>0.023792936859081903</v>
      </c>
      <c r="N24" s="247">
        <v>6569.365000000001</v>
      </c>
      <c r="O24" s="248">
        <v>6457.484</v>
      </c>
      <c r="P24" s="249">
        <v>1907.4319999999998</v>
      </c>
      <c r="Q24" s="248">
        <v>334.23099999999994</v>
      </c>
      <c r="R24" s="249">
        <f t="shared" si="11"/>
        <v>15268.512000000002</v>
      </c>
      <c r="S24" s="250">
        <f t="shared" si="12"/>
        <v>0.02759259500882815</v>
      </c>
      <c r="T24" s="261">
        <v>5916.997000000001</v>
      </c>
      <c r="U24" s="248">
        <v>5441.492000000003</v>
      </c>
      <c r="V24" s="249">
        <v>2956.3050000000003</v>
      </c>
      <c r="W24" s="248">
        <v>362.11299999999994</v>
      </c>
      <c r="X24" s="249">
        <f t="shared" si="13"/>
        <v>14676.907000000005</v>
      </c>
      <c r="Y24" s="252">
        <f t="shared" si="14"/>
        <v>0.040308560924995795</v>
      </c>
    </row>
    <row r="25" spans="1:25" ht="19.5" customHeight="1">
      <c r="A25" s="246" t="s">
        <v>326</v>
      </c>
      <c r="B25" s="247">
        <v>378.509</v>
      </c>
      <c r="C25" s="248">
        <v>855.3199999999999</v>
      </c>
      <c r="D25" s="249">
        <v>126.438</v>
      </c>
      <c r="E25" s="248">
        <v>45.658</v>
      </c>
      <c r="F25" s="249">
        <f t="shared" si="8"/>
        <v>1405.925</v>
      </c>
      <c r="G25" s="250">
        <f t="shared" si="9"/>
        <v>0.02468158919783347</v>
      </c>
      <c r="H25" s="247">
        <v>575.01</v>
      </c>
      <c r="I25" s="248">
        <v>781.166</v>
      </c>
      <c r="J25" s="249">
        <v>68.176</v>
      </c>
      <c r="K25" s="248">
        <v>0.209</v>
      </c>
      <c r="L25" s="249">
        <f t="shared" si="10"/>
        <v>1424.561</v>
      </c>
      <c r="M25" s="251" t="s">
        <v>43</v>
      </c>
      <c r="N25" s="247">
        <v>4121.459</v>
      </c>
      <c r="O25" s="248">
        <v>8588.202</v>
      </c>
      <c r="P25" s="249">
        <v>949.0889999999998</v>
      </c>
      <c r="Q25" s="248">
        <v>335.618</v>
      </c>
      <c r="R25" s="249">
        <f t="shared" si="11"/>
        <v>13994.368</v>
      </c>
      <c r="S25" s="250">
        <f t="shared" si="12"/>
        <v>0.025290017038235576</v>
      </c>
      <c r="T25" s="261">
        <v>5111.696999999998</v>
      </c>
      <c r="U25" s="248">
        <v>9994.789000000002</v>
      </c>
      <c r="V25" s="249">
        <v>873.538</v>
      </c>
      <c r="W25" s="248">
        <v>104.284</v>
      </c>
      <c r="X25" s="249">
        <f t="shared" si="13"/>
        <v>16084.308</v>
      </c>
      <c r="Y25" s="252">
        <f t="shared" si="14"/>
        <v>-0.1299365816670509</v>
      </c>
    </row>
    <row r="26" spans="1:25" ht="19.5" customHeight="1">
      <c r="A26" s="246" t="s">
        <v>330</v>
      </c>
      <c r="B26" s="247">
        <v>645.2059999999999</v>
      </c>
      <c r="C26" s="248">
        <v>460.94899999999996</v>
      </c>
      <c r="D26" s="249">
        <v>0</v>
      </c>
      <c r="E26" s="248">
        <v>12.46</v>
      </c>
      <c r="F26" s="249">
        <f t="shared" si="8"/>
        <v>1118.6149999999998</v>
      </c>
      <c r="G26" s="250">
        <f t="shared" si="9"/>
        <v>0.01963774447465866</v>
      </c>
      <c r="H26" s="247">
        <v>506.386</v>
      </c>
      <c r="I26" s="248">
        <v>445.244</v>
      </c>
      <c r="J26" s="249">
        <v>207.2</v>
      </c>
      <c r="K26" s="248"/>
      <c r="L26" s="249">
        <f t="shared" si="10"/>
        <v>1158.8300000000002</v>
      </c>
      <c r="M26" s="251">
        <f aca="true" t="shared" si="15" ref="M26:M46">IF(ISERROR(F26/L26-1),"         /0",(F26/L26-1))</f>
        <v>-0.03470310571869939</v>
      </c>
      <c r="N26" s="247">
        <v>4096.724</v>
      </c>
      <c r="O26" s="248">
        <v>3231.478</v>
      </c>
      <c r="P26" s="249">
        <v>7.07</v>
      </c>
      <c r="Q26" s="248">
        <v>37.173</v>
      </c>
      <c r="R26" s="249">
        <f t="shared" si="11"/>
        <v>7372.445</v>
      </c>
      <c r="S26" s="250">
        <f t="shared" si="12"/>
        <v>0.01332316398021366</v>
      </c>
      <c r="T26" s="261">
        <v>3525.095000000001</v>
      </c>
      <c r="U26" s="248">
        <v>3630.640000000001</v>
      </c>
      <c r="V26" s="249">
        <v>207.2</v>
      </c>
      <c r="W26" s="248">
        <v>133.83200000000002</v>
      </c>
      <c r="X26" s="249">
        <f t="shared" si="13"/>
        <v>7496.767000000003</v>
      </c>
      <c r="Y26" s="252">
        <f t="shared" si="14"/>
        <v>-0.016583415224189713</v>
      </c>
    </row>
    <row r="27" spans="1:25" ht="19.5" customHeight="1">
      <c r="A27" s="246" t="s">
        <v>328</v>
      </c>
      <c r="B27" s="247">
        <v>565.6690000000001</v>
      </c>
      <c r="C27" s="248">
        <v>509.866</v>
      </c>
      <c r="D27" s="249">
        <v>0</v>
      </c>
      <c r="E27" s="248">
        <v>0</v>
      </c>
      <c r="F27" s="249">
        <f t="shared" si="8"/>
        <v>1075.535</v>
      </c>
      <c r="G27" s="250">
        <f t="shared" si="9"/>
        <v>0.01888145743044033</v>
      </c>
      <c r="H27" s="247">
        <v>504.805</v>
      </c>
      <c r="I27" s="248">
        <v>313.913</v>
      </c>
      <c r="J27" s="249"/>
      <c r="K27" s="248">
        <v>0</v>
      </c>
      <c r="L27" s="249">
        <f t="shared" si="10"/>
        <v>818.7180000000001</v>
      </c>
      <c r="M27" s="251">
        <f t="shared" si="15"/>
        <v>0.3136818782535622</v>
      </c>
      <c r="N27" s="247">
        <v>5854.308</v>
      </c>
      <c r="O27" s="248">
        <v>4352.756</v>
      </c>
      <c r="P27" s="249">
        <v>11.395</v>
      </c>
      <c r="Q27" s="248">
        <v>0</v>
      </c>
      <c r="R27" s="249">
        <f t="shared" si="11"/>
        <v>10218.459</v>
      </c>
      <c r="S27" s="250">
        <f t="shared" si="12"/>
        <v>0.018466357481417645</v>
      </c>
      <c r="T27" s="261">
        <v>5517.6</v>
      </c>
      <c r="U27" s="248">
        <v>3715.930999999999</v>
      </c>
      <c r="V27" s="249">
        <v>0</v>
      </c>
      <c r="W27" s="248">
        <v>82.122</v>
      </c>
      <c r="X27" s="249">
        <f t="shared" si="13"/>
        <v>9315.652999999998</v>
      </c>
      <c r="Y27" s="252">
        <f t="shared" si="14"/>
        <v>0.09691279827619192</v>
      </c>
    </row>
    <row r="28" spans="1:25" ht="19.5" customHeight="1">
      <c r="A28" s="246" t="s">
        <v>423</v>
      </c>
      <c r="B28" s="247">
        <v>0</v>
      </c>
      <c r="C28" s="248">
        <v>860.8199999999999</v>
      </c>
      <c r="D28" s="249">
        <v>0</v>
      </c>
      <c r="E28" s="248">
        <v>197.968</v>
      </c>
      <c r="F28" s="249">
        <f>SUM(B28:E28)</f>
        <v>1058.788</v>
      </c>
      <c r="G28" s="250">
        <f>F28/$F$9</f>
        <v>0.0185874569863938</v>
      </c>
      <c r="H28" s="247"/>
      <c r="I28" s="248">
        <v>557.043</v>
      </c>
      <c r="J28" s="249"/>
      <c r="K28" s="248"/>
      <c r="L28" s="249">
        <f>SUM(H28:K28)</f>
        <v>557.043</v>
      </c>
      <c r="M28" s="251">
        <f>IF(ISERROR(F28/L28-1),"         /0",(F28/L28-1))</f>
        <v>0.9007293871388744</v>
      </c>
      <c r="N28" s="247"/>
      <c r="O28" s="248">
        <v>7184.279</v>
      </c>
      <c r="P28" s="249">
        <v>76.047</v>
      </c>
      <c r="Q28" s="248">
        <v>1358.5910000000001</v>
      </c>
      <c r="R28" s="249">
        <f>SUM(N28:Q28)</f>
        <v>8618.917</v>
      </c>
      <c r="S28" s="250">
        <f>R28/$R$9</f>
        <v>0.0155757343083402</v>
      </c>
      <c r="T28" s="261">
        <v>42.846</v>
      </c>
      <c r="U28" s="248">
        <v>5486.0419999999995</v>
      </c>
      <c r="V28" s="249">
        <v>84.825</v>
      </c>
      <c r="W28" s="248">
        <v>112.17599999999999</v>
      </c>
      <c r="X28" s="249">
        <f>SUM(T28:W28)</f>
        <v>5725.888999999999</v>
      </c>
      <c r="Y28" s="252">
        <f>IF(ISERROR(R28/X28-1),"         /0",IF(R28/X28&gt;5,"  *  ",(R28/X28-1)))</f>
        <v>0.5052539439727177</v>
      </c>
    </row>
    <row r="29" spans="1:25" ht="19.5" customHeight="1">
      <c r="A29" s="246" t="s">
        <v>424</v>
      </c>
      <c r="B29" s="247">
        <v>463.807</v>
      </c>
      <c r="C29" s="248">
        <v>0</v>
      </c>
      <c r="D29" s="249">
        <v>0</v>
      </c>
      <c r="E29" s="248">
        <v>8.402</v>
      </c>
      <c r="F29" s="249">
        <f t="shared" si="8"/>
        <v>472.209</v>
      </c>
      <c r="G29" s="250">
        <f t="shared" si="9"/>
        <v>0.008289822397012462</v>
      </c>
      <c r="H29" s="247">
        <v>425.588</v>
      </c>
      <c r="I29" s="248">
        <v>4.8790000000000004</v>
      </c>
      <c r="J29" s="249"/>
      <c r="K29" s="248">
        <v>0</v>
      </c>
      <c r="L29" s="249">
        <f t="shared" si="10"/>
        <v>430.46700000000004</v>
      </c>
      <c r="M29" s="251">
        <f t="shared" si="15"/>
        <v>0.09696910564572891</v>
      </c>
      <c r="N29" s="247">
        <v>3904.5640000000003</v>
      </c>
      <c r="O29" s="248">
        <v>98.85800000000002</v>
      </c>
      <c r="P29" s="249">
        <v>0</v>
      </c>
      <c r="Q29" s="248">
        <v>68.792</v>
      </c>
      <c r="R29" s="249">
        <f t="shared" si="11"/>
        <v>4072.2140000000004</v>
      </c>
      <c r="S29" s="250">
        <f t="shared" si="12"/>
        <v>0.0073591291470498305</v>
      </c>
      <c r="T29" s="261">
        <v>3556.0600000000004</v>
      </c>
      <c r="U29" s="248">
        <v>129.892</v>
      </c>
      <c r="V29" s="249">
        <v>100.279</v>
      </c>
      <c r="W29" s="248">
        <v>8.466999999999999</v>
      </c>
      <c r="X29" s="249">
        <f t="shared" si="13"/>
        <v>3794.6980000000003</v>
      </c>
      <c r="Y29" s="252">
        <f t="shared" si="14"/>
        <v>0.07313256549006009</v>
      </c>
    </row>
    <row r="30" spans="1:25" ht="19.5" customHeight="1">
      <c r="A30" s="246" t="s">
        <v>331</v>
      </c>
      <c r="B30" s="247">
        <v>86.00699999999999</v>
      </c>
      <c r="C30" s="248">
        <v>17.159</v>
      </c>
      <c r="D30" s="249">
        <v>200.968</v>
      </c>
      <c r="E30" s="248">
        <v>18.537</v>
      </c>
      <c r="F30" s="249">
        <f t="shared" si="8"/>
        <v>322.671</v>
      </c>
      <c r="G30" s="250">
        <f t="shared" si="9"/>
        <v>0.005664621560932569</v>
      </c>
      <c r="H30" s="247">
        <v>108.05499999999999</v>
      </c>
      <c r="I30" s="248">
        <v>12.626999999999999</v>
      </c>
      <c r="J30" s="249">
        <v>0.03</v>
      </c>
      <c r="K30" s="248">
        <v>1.913</v>
      </c>
      <c r="L30" s="249">
        <f t="shared" si="10"/>
        <v>122.62499999999999</v>
      </c>
      <c r="M30" s="251">
        <f t="shared" si="15"/>
        <v>1.6313639143730891</v>
      </c>
      <c r="N30" s="247">
        <v>194.00799999999998</v>
      </c>
      <c r="O30" s="248">
        <v>32.17</v>
      </c>
      <c r="P30" s="249">
        <v>883.9849999999999</v>
      </c>
      <c r="Q30" s="248">
        <v>270.62899999999996</v>
      </c>
      <c r="R30" s="249">
        <f t="shared" si="11"/>
        <v>1380.792</v>
      </c>
      <c r="S30" s="250">
        <f t="shared" si="12"/>
        <v>0.0024953076270582118</v>
      </c>
      <c r="T30" s="261">
        <v>1286.824</v>
      </c>
      <c r="U30" s="248">
        <v>557.4219999999999</v>
      </c>
      <c r="V30" s="249">
        <v>0.24</v>
      </c>
      <c r="W30" s="248">
        <v>41.202</v>
      </c>
      <c r="X30" s="249">
        <f t="shared" si="13"/>
        <v>1885.688</v>
      </c>
      <c r="Y30" s="252">
        <f t="shared" si="14"/>
        <v>-0.26775161108306367</v>
      </c>
    </row>
    <row r="31" spans="1:25" ht="19.5" customHeight="1">
      <c r="A31" s="246" t="s">
        <v>333</v>
      </c>
      <c r="B31" s="247">
        <v>142.63400000000001</v>
      </c>
      <c r="C31" s="248">
        <v>60.21600000000001</v>
      </c>
      <c r="D31" s="249">
        <v>0</v>
      </c>
      <c r="E31" s="248">
        <v>13.004</v>
      </c>
      <c r="F31" s="249">
        <f t="shared" si="8"/>
        <v>215.854</v>
      </c>
      <c r="G31" s="250">
        <f t="shared" si="9"/>
        <v>0.003789405377035863</v>
      </c>
      <c r="H31" s="247">
        <v>65.074</v>
      </c>
      <c r="I31" s="248">
        <v>1.676</v>
      </c>
      <c r="J31" s="249">
        <v>43.759</v>
      </c>
      <c r="K31" s="248">
        <v>0</v>
      </c>
      <c r="L31" s="249">
        <f t="shared" si="10"/>
        <v>110.509</v>
      </c>
      <c r="M31" s="251">
        <f t="shared" si="15"/>
        <v>0.9532707743260731</v>
      </c>
      <c r="N31" s="247">
        <v>1409.651</v>
      </c>
      <c r="O31" s="248">
        <v>277.249</v>
      </c>
      <c r="P31" s="249">
        <v>98.338</v>
      </c>
      <c r="Q31" s="248">
        <v>82.20500000000001</v>
      </c>
      <c r="R31" s="249">
        <f t="shared" si="11"/>
        <v>1867.443</v>
      </c>
      <c r="S31" s="250">
        <f t="shared" si="12"/>
        <v>0.00337476228207903</v>
      </c>
      <c r="T31" s="261">
        <v>1412.4429999999998</v>
      </c>
      <c r="U31" s="248">
        <v>536.1050000000001</v>
      </c>
      <c r="V31" s="249">
        <v>200.274</v>
      </c>
      <c r="W31" s="248">
        <v>122.31</v>
      </c>
      <c r="X31" s="249">
        <f t="shared" si="13"/>
        <v>2271.1319999999996</v>
      </c>
      <c r="Y31" s="252">
        <f t="shared" si="14"/>
        <v>-0.17774792482339186</v>
      </c>
    </row>
    <row r="32" spans="1:25" ht="19.5" customHeight="1">
      <c r="A32" s="246" t="s">
        <v>339</v>
      </c>
      <c r="B32" s="247">
        <v>19.038</v>
      </c>
      <c r="C32" s="248">
        <v>196.594</v>
      </c>
      <c r="D32" s="249">
        <v>0</v>
      </c>
      <c r="E32" s="248">
        <v>0</v>
      </c>
      <c r="F32" s="249">
        <f t="shared" si="8"/>
        <v>215.632</v>
      </c>
      <c r="G32" s="250">
        <f t="shared" si="9"/>
        <v>0.003785508076111618</v>
      </c>
      <c r="H32" s="247">
        <v>44.677</v>
      </c>
      <c r="I32" s="248">
        <v>230.138</v>
      </c>
      <c r="J32" s="249"/>
      <c r="K32" s="248"/>
      <c r="L32" s="249">
        <f t="shared" si="10"/>
        <v>274.815</v>
      </c>
      <c r="M32" s="251" t="s">
        <v>43</v>
      </c>
      <c r="N32" s="247">
        <v>1416.303</v>
      </c>
      <c r="O32" s="248">
        <v>1371.925</v>
      </c>
      <c r="P32" s="249">
        <v>34.83</v>
      </c>
      <c r="Q32" s="248">
        <v>3.5380000000000003</v>
      </c>
      <c r="R32" s="249">
        <f t="shared" si="11"/>
        <v>2826.596</v>
      </c>
      <c r="S32" s="250">
        <f t="shared" si="12"/>
        <v>0.005108102130814948</v>
      </c>
      <c r="T32" s="261">
        <v>1623.6320000000005</v>
      </c>
      <c r="U32" s="248">
        <v>1178.014</v>
      </c>
      <c r="V32" s="249">
        <v>75.724</v>
      </c>
      <c r="W32" s="248">
        <v>48.341</v>
      </c>
      <c r="X32" s="249">
        <f t="shared" si="13"/>
        <v>2925.7110000000007</v>
      </c>
      <c r="Y32" s="252">
        <f t="shared" si="14"/>
        <v>-0.03387723531134845</v>
      </c>
    </row>
    <row r="33" spans="1:25" ht="19.5" customHeight="1">
      <c r="A33" s="246" t="s">
        <v>329</v>
      </c>
      <c r="B33" s="247">
        <v>87.545</v>
      </c>
      <c r="C33" s="248">
        <v>89.417</v>
      </c>
      <c r="D33" s="249">
        <v>1.254</v>
      </c>
      <c r="E33" s="248">
        <v>0</v>
      </c>
      <c r="F33" s="249">
        <f t="shared" si="8"/>
        <v>178.21599999999998</v>
      </c>
      <c r="G33" s="250">
        <f t="shared" si="9"/>
        <v>0.0031286548716902315</v>
      </c>
      <c r="H33" s="247">
        <v>45.331</v>
      </c>
      <c r="I33" s="248">
        <v>291.852</v>
      </c>
      <c r="J33" s="249"/>
      <c r="K33" s="248"/>
      <c r="L33" s="249">
        <f t="shared" si="10"/>
        <v>337.183</v>
      </c>
      <c r="M33" s="251">
        <f t="shared" si="15"/>
        <v>-0.4714561528902703</v>
      </c>
      <c r="N33" s="247">
        <v>440.765</v>
      </c>
      <c r="O33" s="248">
        <v>918.0340000000001</v>
      </c>
      <c r="P33" s="249">
        <v>42.102999999999994</v>
      </c>
      <c r="Q33" s="248">
        <v>66.26</v>
      </c>
      <c r="R33" s="249">
        <f t="shared" si="11"/>
        <v>1467.162</v>
      </c>
      <c r="S33" s="250">
        <f t="shared" si="12"/>
        <v>0.002651391758302467</v>
      </c>
      <c r="T33" s="261">
        <v>510.69500000000005</v>
      </c>
      <c r="U33" s="248">
        <v>906.8679999999999</v>
      </c>
      <c r="V33" s="249">
        <v>0</v>
      </c>
      <c r="W33" s="248">
        <v>0</v>
      </c>
      <c r="X33" s="249">
        <f t="shared" si="13"/>
        <v>1417.563</v>
      </c>
      <c r="Y33" s="252">
        <f t="shared" si="14"/>
        <v>0.03498892112731489</v>
      </c>
    </row>
    <row r="34" spans="1:25" ht="19.5" customHeight="1" thickBot="1">
      <c r="A34" s="246" t="s">
        <v>278</v>
      </c>
      <c r="B34" s="247">
        <v>132.066</v>
      </c>
      <c r="C34" s="248">
        <v>377.81600000000003</v>
      </c>
      <c r="D34" s="249">
        <v>40.53</v>
      </c>
      <c r="E34" s="248">
        <v>43.559</v>
      </c>
      <c r="F34" s="249">
        <f t="shared" si="8"/>
        <v>593.971</v>
      </c>
      <c r="G34" s="250">
        <f t="shared" si="9"/>
        <v>0.010427404176912953</v>
      </c>
      <c r="H34" s="247">
        <v>591.97</v>
      </c>
      <c r="I34" s="248">
        <v>402.63</v>
      </c>
      <c r="J34" s="249">
        <v>0.113</v>
      </c>
      <c r="K34" s="248">
        <v>77.44200000000001</v>
      </c>
      <c r="L34" s="249">
        <f t="shared" si="10"/>
        <v>1072.1550000000002</v>
      </c>
      <c r="M34" s="251">
        <f>IF(ISERROR(F34/L34-1),"         /0",(F34/L34-1))</f>
        <v>-0.4460026768517613</v>
      </c>
      <c r="N34" s="247">
        <v>1356.757</v>
      </c>
      <c r="O34" s="248">
        <v>3496.139</v>
      </c>
      <c r="P34" s="249">
        <v>779.01</v>
      </c>
      <c r="Q34" s="248">
        <v>1012.2929999999999</v>
      </c>
      <c r="R34" s="249">
        <f t="shared" si="11"/>
        <v>6644.1990000000005</v>
      </c>
      <c r="S34" s="250">
        <f t="shared" si="12"/>
        <v>0.012007109282493341</v>
      </c>
      <c r="T34" s="261">
        <v>3246.085</v>
      </c>
      <c r="U34" s="248">
        <v>3630.937</v>
      </c>
      <c r="V34" s="249">
        <v>131.093</v>
      </c>
      <c r="W34" s="248">
        <v>961.788</v>
      </c>
      <c r="X34" s="249">
        <f t="shared" si="13"/>
        <v>7969.903</v>
      </c>
      <c r="Y34" s="252">
        <f t="shared" si="14"/>
        <v>-0.16633878731020935</v>
      </c>
    </row>
    <row r="35" spans="1:25" s="112" customFormat="1" ht="19.5" customHeight="1">
      <c r="A35" s="119" t="s">
        <v>51</v>
      </c>
      <c r="B35" s="116">
        <f>SUM(B36:B46)</f>
        <v>2898.324</v>
      </c>
      <c r="C35" s="115">
        <f>SUM(C36:C46)</f>
        <v>2960.0850000000005</v>
      </c>
      <c r="D35" s="114">
        <f>SUM(D36:D46)</f>
        <v>0</v>
      </c>
      <c r="E35" s="115">
        <f>SUM(E36:E46)</f>
        <v>0</v>
      </c>
      <c r="F35" s="114">
        <f t="shared" si="8"/>
        <v>5858.409000000001</v>
      </c>
      <c r="G35" s="117">
        <f t="shared" si="9"/>
        <v>0.10284676941578703</v>
      </c>
      <c r="H35" s="116">
        <f>SUM(H36:H46)</f>
        <v>2693.1189999999997</v>
      </c>
      <c r="I35" s="144">
        <f>SUM(I36:I46)</f>
        <v>2724.4930000000004</v>
      </c>
      <c r="J35" s="114">
        <f>SUM(J36:J46)</f>
        <v>574.732</v>
      </c>
      <c r="K35" s="115">
        <f>SUM(K36:K46)</f>
        <v>493.961</v>
      </c>
      <c r="L35" s="114">
        <f t="shared" si="10"/>
        <v>6486.305</v>
      </c>
      <c r="M35" s="118">
        <f t="shared" si="15"/>
        <v>-0.0968033418101677</v>
      </c>
      <c r="N35" s="116">
        <f>SUM(N36:N46)</f>
        <v>27710.564</v>
      </c>
      <c r="O35" s="115">
        <f>SUM(O36:O46)</f>
        <v>27797.613000000005</v>
      </c>
      <c r="P35" s="114">
        <f>SUM(P36:P46)</f>
        <v>6154.0740000000005</v>
      </c>
      <c r="Q35" s="115">
        <f>SUM(Q36:Q46)</f>
        <v>4991.462</v>
      </c>
      <c r="R35" s="114">
        <f t="shared" si="11"/>
        <v>66653.713</v>
      </c>
      <c r="S35" s="117">
        <f t="shared" si="12"/>
        <v>0.12045370948024692</v>
      </c>
      <c r="T35" s="116">
        <f>SUM(T36:T46)</f>
        <v>26478.59</v>
      </c>
      <c r="U35" s="115">
        <f>SUM(U36:U46)</f>
        <v>26703.821000000004</v>
      </c>
      <c r="V35" s="114">
        <f>SUM(V36:V46)</f>
        <v>5793.981</v>
      </c>
      <c r="W35" s="115">
        <f>SUM(W36:W46)</f>
        <v>5007.116999999999</v>
      </c>
      <c r="X35" s="114">
        <f t="shared" si="13"/>
        <v>63983.509000000005</v>
      </c>
      <c r="Y35" s="113">
        <f t="shared" si="14"/>
        <v>0.04173269084069764</v>
      </c>
    </row>
    <row r="36" spans="1:25" ht="19.5" customHeight="1">
      <c r="A36" s="239" t="s">
        <v>343</v>
      </c>
      <c r="B36" s="240">
        <v>684.147</v>
      </c>
      <c r="C36" s="241">
        <v>1033.201</v>
      </c>
      <c r="D36" s="242">
        <v>0</v>
      </c>
      <c r="E36" s="241">
        <v>0</v>
      </c>
      <c r="F36" s="242">
        <f t="shared" si="8"/>
        <v>1717.348</v>
      </c>
      <c r="G36" s="243">
        <f t="shared" si="9"/>
        <v>0.030148747511937628</v>
      </c>
      <c r="H36" s="240">
        <v>526.0160000000001</v>
      </c>
      <c r="I36" s="263">
        <v>938.751</v>
      </c>
      <c r="J36" s="242">
        <v>0</v>
      </c>
      <c r="K36" s="241">
        <v>0</v>
      </c>
      <c r="L36" s="242">
        <f t="shared" si="10"/>
        <v>1464.767</v>
      </c>
      <c r="M36" s="244">
        <f t="shared" si="15"/>
        <v>0.17243766414726713</v>
      </c>
      <c r="N36" s="240">
        <v>6769.889000000001</v>
      </c>
      <c r="O36" s="241">
        <v>10425.73</v>
      </c>
      <c r="P36" s="242">
        <v>9.733</v>
      </c>
      <c r="Q36" s="241">
        <v>0</v>
      </c>
      <c r="R36" s="242">
        <f t="shared" si="11"/>
        <v>17205.352</v>
      </c>
      <c r="S36" s="243">
        <f t="shared" si="12"/>
        <v>0.0310927685500939</v>
      </c>
      <c r="T36" s="240">
        <v>6190.178000000001</v>
      </c>
      <c r="U36" s="241">
        <v>9031.121000000001</v>
      </c>
      <c r="V36" s="242">
        <v>0</v>
      </c>
      <c r="W36" s="241">
        <v>0</v>
      </c>
      <c r="X36" s="242">
        <f t="shared" si="13"/>
        <v>15221.299000000003</v>
      </c>
      <c r="Y36" s="245">
        <f t="shared" si="14"/>
        <v>0.13034715368248118</v>
      </c>
    </row>
    <row r="37" spans="1:25" ht="19.5" customHeight="1">
      <c r="A37" s="246" t="s">
        <v>350</v>
      </c>
      <c r="B37" s="247">
        <v>887.485</v>
      </c>
      <c r="C37" s="248">
        <v>519.334</v>
      </c>
      <c r="D37" s="249">
        <v>0</v>
      </c>
      <c r="E37" s="248">
        <v>0</v>
      </c>
      <c r="F37" s="249">
        <f t="shared" si="8"/>
        <v>1406.819</v>
      </c>
      <c r="G37" s="250">
        <f t="shared" si="9"/>
        <v>0.02469728373398786</v>
      </c>
      <c r="H37" s="247">
        <v>832.283</v>
      </c>
      <c r="I37" s="266">
        <v>479.91900000000004</v>
      </c>
      <c r="J37" s="249">
        <v>574.732</v>
      </c>
      <c r="K37" s="248"/>
      <c r="L37" s="249">
        <f t="shared" si="10"/>
        <v>1886.934</v>
      </c>
      <c r="M37" s="251">
        <f t="shared" si="15"/>
        <v>-0.25444186177152994</v>
      </c>
      <c r="N37" s="247">
        <v>8440.346</v>
      </c>
      <c r="O37" s="248">
        <v>4853.173000000001</v>
      </c>
      <c r="P37" s="249">
        <v>6142.067000000001</v>
      </c>
      <c r="Q37" s="248"/>
      <c r="R37" s="249">
        <f t="shared" si="11"/>
        <v>19435.586000000003</v>
      </c>
      <c r="S37" s="250">
        <f t="shared" si="12"/>
        <v>0.035123151048199734</v>
      </c>
      <c r="T37" s="247">
        <v>7661.5239999999985</v>
      </c>
      <c r="U37" s="248">
        <v>4453.549</v>
      </c>
      <c r="V37" s="249">
        <v>5793.981</v>
      </c>
      <c r="W37" s="248">
        <v>40.074</v>
      </c>
      <c r="X37" s="249">
        <f t="shared" si="13"/>
        <v>17949.127999999997</v>
      </c>
      <c r="Y37" s="252">
        <f t="shared" si="14"/>
        <v>0.08281505374522968</v>
      </c>
    </row>
    <row r="38" spans="1:25" ht="19.5" customHeight="1">
      <c r="A38" s="246" t="s">
        <v>425</v>
      </c>
      <c r="B38" s="247">
        <v>792.525</v>
      </c>
      <c r="C38" s="248">
        <v>148.644</v>
      </c>
      <c r="D38" s="249">
        <v>0</v>
      </c>
      <c r="E38" s="248">
        <v>0</v>
      </c>
      <c r="F38" s="249">
        <f t="shared" si="8"/>
        <v>941.169</v>
      </c>
      <c r="G38" s="250">
        <f t="shared" si="9"/>
        <v>0.01652260726833631</v>
      </c>
      <c r="H38" s="247">
        <v>922.53</v>
      </c>
      <c r="I38" s="266">
        <v>110.023</v>
      </c>
      <c r="J38" s="249"/>
      <c r="K38" s="248"/>
      <c r="L38" s="249">
        <f t="shared" si="10"/>
        <v>1032.5529999999999</v>
      </c>
      <c r="M38" s="251">
        <f t="shared" si="15"/>
        <v>-0.08850296304402772</v>
      </c>
      <c r="N38" s="247">
        <v>8051.071999999999</v>
      </c>
      <c r="O38" s="248">
        <v>1283.248</v>
      </c>
      <c r="P38" s="249"/>
      <c r="Q38" s="248"/>
      <c r="R38" s="249">
        <f t="shared" si="11"/>
        <v>9334.32</v>
      </c>
      <c r="S38" s="250">
        <f t="shared" si="12"/>
        <v>0.016868579691511832</v>
      </c>
      <c r="T38" s="247">
        <v>8161.225000000001</v>
      </c>
      <c r="U38" s="248">
        <v>750.51</v>
      </c>
      <c r="V38" s="249"/>
      <c r="W38" s="248"/>
      <c r="X38" s="249">
        <f t="shared" si="13"/>
        <v>8911.735</v>
      </c>
      <c r="Y38" s="252">
        <f t="shared" si="14"/>
        <v>0.047418936941010736</v>
      </c>
    </row>
    <row r="39" spans="1:25" ht="19.5" customHeight="1">
      <c r="A39" s="246" t="s">
        <v>348</v>
      </c>
      <c r="B39" s="247">
        <v>181.644</v>
      </c>
      <c r="C39" s="248">
        <v>264.203</v>
      </c>
      <c r="D39" s="249">
        <v>0</v>
      </c>
      <c r="E39" s="248">
        <v>0</v>
      </c>
      <c r="F39" s="249">
        <f t="shared" si="8"/>
        <v>445.847</v>
      </c>
      <c r="G39" s="250">
        <f t="shared" si="9"/>
        <v>0.007827026689963162</v>
      </c>
      <c r="H39" s="247">
        <v>139.26</v>
      </c>
      <c r="I39" s="266">
        <v>278.083</v>
      </c>
      <c r="J39" s="249"/>
      <c r="K39" s="248"/>
      <c r="L39" s="249">
        <f t="shared" si="10"/>
        <v>417.343</v>
      </c>
      <c r="M39" s="251">
        <f t="shared" si="15"/>
        <v>0.06829873748930737</v>
      </c>
      <c r="N39" s="247">
        <v>1513.667</v>
      </c>
      <c r="O39" s="248">
        <v>2356.523</v>
      </c>
      <c r="P39" s="249">
        <v>0</v>
      </c>
      <c r="Q39" s="248">
        <v>0</v>
      </c>
      <c r="R39" s="249">
        <f t="shared" si="11"/>
        <v>3870.19</v>
      </c>
      <c r="S39" s="250">
        <f t="shared" si="12"/>
        <v>0.006994040105363025</v>
      </c>
      <c r="T39" s="247">
        <v>1356.0139999999997</v>
      </c>
      <c r="U39" s="248">
        <v>2536.19</v>
      </c>
      <c r="V39" s="249">
        <v>0</v>
      </c>
      <c r="W39" s="248">
        <v>0</v>
      </c>
      <c r="X39" s="249">
        <f t="shared" si="13"/>
        <v>3892.2039999999997</v>
      </c>
      <c r="Y39" s="252">
        <f t="shared" si="14"/>
        <v>-0.005655921426523269</v>
      </c>
    </row>
    <row r="40" spans="1:25" ht="19.5" customHeight="1">
      <c r="A40" s="246" t="s">
        <v>347</v>
      </c>
      <c r="B40" s="247">
        <v>86.15399999999998</v>
      </c>
      <c r="C40" s="248">
        <v>289.48400000000004</v>
      </c>
      <c r="D40" s="249">
        <v>0</v>
      </c>
      <c r="E40" s="248">
        <v>0</v>
      </c>
      <c r="F40" s="249">
        <f>SUM(B40:E40)</f>
        <v>375.63800000000003</v>
      </c>
      <c r="G40" s="250">
        <f>F40/$F$9</f>
        <v>0.006594478939556355</v>
      </c>
      <c r="H40" s="247">
        <v>35.613</v>
      </c>
      <c r="I40" s="266">
        <v>326.926</v>
      </c>
      <c r="J40" s="249"/>
      <c r="K40" s="248"/>
      <c r="L40" s="249">
        <f>SUM(H40:K40)</f>
        <v>362.539</v>
      </c>
      <c r="M40" s="251">
        <f>IF(ISERROR(F40/L40-1),"         /0",(F40/L40-1))</f>
        <v>0.03613128518586972</v>
      </c>
      <c r="N40" s="247">
        <v>754.994</v>
      </c>
      <c r="O40" s="248">
        <v>2534.589</v>
      </c>
      <c r="P40" s="249"/>
      <c r="Q40" s="248">
        <v>4970.762000000001</v>
      </c>
      <c r="R40" s="249">
        <f>SUM(N40:Q40)</f>
        <v>8260.345000000001</v>
      </c>
      <c r="S40" s="250">
        <f>R40/$R$9</f>
        <v>0.014927738486775827</v>
      </c>
      <c r="T40" s="247">
        <v>339.94899999999996</v>
      </c>
      <c r="U40" s="248">
        <v>3182.832</v>
      </c>
      <c r="V40" s="249"/>
      <c r="W40" s="248"/>
      <c r="X40" s="249">
        <f>SUM(T40:W40)</f>
        <v>3522.781</v>
      </c>
      <c r="Y40" s="252">
        <f>IF(ISERROR(R40/X40-1),"         /0",IF(R40/X40&gt;5,"  *  ",(R40/X40-1)))</f>
        <v>1.344836366495675</v>
      </c>
    </row>
    <row r="41" spans="1:25" ht="19.5" customHeight="1">
      <c r="A41" s="246" t="s">
        <v>346</v>
      </c>
      <c r="B41" s="247">
        <v>93.95</v>
      </c>
      <c r="C41" s="248">
        <v>241.626</v>
      </c>
      <c r="D41" s="249">
        <v>0</v>
      </c>
      <c r="E41" s="248">
        <v>0</v>
      </c>
      <c r="F41" s="249">
        <f>SUM(B41:E41)</f>
        <v>335.576</v>
      </c>
      <c r="G41" s="250">
        <f>F41/$F$9</f>
        <v>0.005891174121416267</v>
      </c>
      <c r="H41" s="247">
        <v>53.652</v>
      </c>
      <c r="I41" s="266">
        <v>246.611</v>
      </c>
      <c r="J41" s="249"/>
      <c r="K41" s="248"/>
      <c r="L41" s="249">
        <f>SUM(H41:K41)</f>
        <v>300.263</v>
      </c>
      <c r="M41" s="251">
        <f>IF(ISERROR(F41/L41-1),"         /0",(F41/L41-1))</f>
        <v>0.11760689795279489</v>
      </c>
      <c r="N41" s="247">
        <v>595.1210000000001</v>
      </c>
      <c r="O41" s="248">
        <v>2347.2960000000003</v>
      </c>
      <c r="P41" s="249">
        <v>2.226</v>
      </c>
      <c r="Q41" s="248">
        <v>0</v>
      </c>
      <c r="R41" s="249">
        <f>SUM(N41:Q41)</f>
        <v>2944.6430000000005</v>
      </c>
      <c r="S41" s="250">
        <f>R41/$R$9</f>
        <v>0.005321431567436352</v>
      </c>
      <c r="T41" s="247">
        <v>414.934</v>
      </c>
      <c r="U41" s="248">
        <v>2328.687</v>
      </c>
      <c r="V41" s="249">
        <v>0</v>
      </c>
      <c r="W41" s="248">
        <v>0</v>
      </c>
      <c r="X41" s="249">
        <f>SUM(T41:W41)</f>
        <v>2743.621</v>
      </c>
      <c r="Y41" s="252">
        <f>IF(ISERROR(R41/X41-1),"         /0",IF(R41/X41&gt;5,"  *  ",(R41/X41-1)))</f>
        <v>0.07326886621730933</v>
      </c>
    </row>
    <row r="42" spans="1:25" ht="19.5" customHeight="1">
      <c r="A42" s="246" t="s">
        <v>349</v>
      </c>
      <c r="B42" s="247">
        <v>23.745</v>
      </c>
      <c r="C42" s="248">
        <v>304.996</v>
      </c>
      <c r="D42" s="249">
        <v>0</v>
      </c>
      <c r="E42" s="248">
        <v>0</v>
      </c>
      <c r="F42" s="249">
        <f>SUM(B42:E42)</f>
        <v>328.741</v>
      </c>
      <c r="G42" s="250">
        <f>F42/$F$9</f>
        <v>0.005771182897014401</v>
      </c>
      <c r="H42" s="247">
        <v>16.999</v>
      </c>
      <c r="I42" s="266">
        <v>253.212</v>
      </c>
      <c r="J42" s="249"/>
      <c r="K42" s="248"/>
      <c r="L42" s="249">
        <f>SUM(H42:K42)</f>
        <v>270.211</v>
      </c>
      <c r="M42" s="251">
        <f>IF(ISERROR(F42/L42-1),"         /0",(F42/L42-1))</f>
        <v>0.2166085022445421</v>
      </c>
      <c r="N42" s="247">
        <v>220.10899999999998</v>
      </c>
      <c r="O42" s="248">
        <v>2438.0600000000004</v>
      </c>
      <c r="P42" s="249"/>
      <c r="Q42" s="248"/>
      <c r="R42" s="249">
        <f>SUM(N42:Q42)</f>
        <v>2658.1690000000003</v>
      </c>
      <c r="S42" s="250">
        <f>R42/$R$9</f>
        <v>0.004803728135526351</v>
      </c>
      <c r="T42" s="247">
        <v>244.698</v>
      </c>
      <c r="U42" s="248">
        <v>2349.847</v>
      </c>
      <c r="V42" s="249"/>
      <c r="W42" s="248"/>
      <c r="X42" s="249">
        <f>SUM(T42:W42)</f>
        <v>2594.545</v>
      </c>
      <c r="Y42" s="252">
        <f>IF(ISERROR(R42/X42-1),"         /0",IF(R42/X42&gt;5,"  *  ",(R42/X42-1)))</f>
        <v>0.02452221873199356</v>
      </c>
    </row>
    <row r="43" spans="1:25" ht="19.5" customHeight="1">
      <c r="A43" s="246" t="s">
        <v>345</v>
      </c>
      <c r="B43" s="247">
        <v>38.443</v>
      </c>
      <c r="C43" s="248">
        <v>90.036</v>
      </c>
      <c r="D43" s="249">
        <v>0</v>
      </c>
      <c r="E43" s="248">
        <v>0</v>
      </c>
      <c r="F43" s="249">
        <f>SUM(B43:E43)</f>
        <v>128.47899999999998</v>
      </c>
      <c r="G43" s="250">
        <f>F43/$F$9</f>
        <v>0.002255501465973253</v>
      </c>
      <c r="H43" s="247">
        <v>17.969</v>
      </c>
      <c r="I43" s="266">
        <v>68.213</v>
      </c>
      <c r="J43" s="249">
        <v>0</v>
      </c>
      <c r="K43" s="248">
        <v>0</v>
      </c>
      <c r="L43" s="249">
        <f>SUM(H43:K43)</f>
        <v>86.18199999999999</v>
      </c>
      <c r="M43" s="251">
        <f>IF(ISERROR(F43/L43-1),"         /0",(F43/L43-1))</f>
        <v>0.4907869392680606</v>
      </c>
      <c r="N43" s="247">
        <v>139.932</v>
      </c>
      <c r="O43" s="248">
        <v>844.926</v>
      </c>
      <c r="P43" s="249">
        <v>0</v>
      </c>
      <c r="Q43" s="248">
        <v>0</v>
      </c>
      <c r="R43" s="249">
        <f>SUM(N43:Q43)</f>
        <v>984.8580000000001</v>
      </c>
      <c r="S43" s="250">
        <f>R43/$R$9</f>
        <v>0.001779792813812143</v>
      </c>
      <c r="T43" s="247">
        <v>201.95300000000003</v>
      </c>
      <c r="U43" s="248">
        <v>1182.0049999999999</v>
      </c>
      <c r="V43" s="249">
        <v>0</v>
      </c>
      <c r="W43" s="248">
        <v>0</v>
      </c>
      <c r="X43" s="249">
        <f>SUM(T43:W43)</f>
        <v>1383.9579999999999</v>
      </c>
      <c r="Y43" s="252">
        <f>IF(ISERROR(R43/X43-1),"         /0",IF(R43/X43&gt;5,"  *  ",(R43/X43-1)))</f>
        <v>-0.2883758033119501</v>
      </c>
    </row>
    <row r="44" spans="1:25" ht="19.5" customHeight="1">
      <c r="A44" s="246" t="s">
        <v>344</v>
      </c>
      <c r="B44" s="247">
        <v>31.173</v>
      </c>
      <c r="C44" s="248">
        <v>68.561</v>
      </c>
      <c r="D44" s="249">
        <v>0</v>
      </c>
      <c r="E44" s="248">
        <v>0</v>
      </c>
      <c r="F44" s="249">
        <f t="shared" si="8"/>
        <v>99.73400000000001</v>
      </c>
      <c r="G44" s="250">
        <f t="shared" si="9"/>
        <v>0.0017508712179218119</v>
      </c>
      <c r="H44" s="247">
        <v>29.238</v>
      </c>
      <c r="I44" s="266">
        <v>21.099</v>
      </c>
      <c r="J44" s="249">
        <v>0</v>
      </c>
      <c r="K44" s="248">
        <v>0</v>
      </c>
      <c r="L44" s="249">
        <f t="shared" si="10"/>
        <v>50.337</v>
      </c>
      <c r="M44" s="251">
        <f t="shared" si="15"/>
        <v>0.9813258636788049</v>
      </c>
      <c r="N44" s="247">
        <v>447.43800000000005</v>
      </c>
      <c r="O44" s="248">
        <v>686.917</v>
      </c>
      <c r="P44" s="249">
        <v>0</v>
      </c>
      <c r="Q44" s="248">
        <v>0</v>
      </c>
      <c r="R44" s="249">
        <f t="shared" si="11"/>
        <v>1134.355</v>
      </c>
      <c r="S44" s="250">
        <f t="shared" si="12"/>
        <v>0.002049957331221225</v>
      </c>
      <c r="T44" s="247">
        <v>637.9760000000001</v>
      </c>
      <c r="U44" s="248">
        <v>858.873</v>
      </c>
      <c r="V44" s="249">
        <v>0</v>
      </c>
      <c r="W44" s="248">
        <v>0</v>
      </c>
      <c r="X44" s="249">
        <f t="shared" si="13"/>
        <v>1496.8490000000002</v>
      </c>
      <c r="Y44" s="252">
        <f t="shared" si="14"/>
        <v>-0.24217138802911986</v>
      </c>
    </row>
    <row r="45" spans="1:25" ht="19.5" customHeight="1">
      <c r="A45" s="246" t="s">
        <v>426</v>
      </c>
      <c r="B45" s="247">
        <v>64.196</v>
      </c>
      <c r="C45" s="248">
        <v>0</v>
      </c>
      <c r="D45" s="249">
        <v>0</v>
      </c>
      <c r="E45" s="248">
        <v>0</v>
      </c>
      <c r="F45" s="249">
        <f t="shared" si="8"/>
        <v>64.196</v>
      </c>
      <c r="G45" s="250">
        <f t="shared" si="9"/>
        <v>0.0011269870726703895</v>
      </c>
      <c r="H45" s="247">
        <v>112.288</v>
      </c>
      <c r="I45" s="266"/>
      <c r="J45" s="249"/>
      <c r="K45" s="248"/>
      <c r="L45" s="249">
        <f t="shared" si="10"/>
        <v>112.288</v>
      </c>
      <c r="M45" s="251">
        <f t="shared" si="15"/>
        <v>-0.4282915360501568</v>
      </c>
      <c r="N45" s="247">
        <v>597.9390000000001</v>
      </c>
      <c r="O45" s="248"/>
      <c r="P45" s="249"/>
      <c r="Q45" s="248"/>
      <c r="R45" s="249">
        <f t="shared" si="11"/>
        <v>597.9390000000001</v>
      </c>
      <c r="S45" s="250">
        <f t="shared" si="12"/>
        <v>0.0010805695189540208</v>
      </c>
      <c r="T45" s="247">
        <v>1147.8600000000001</v>
      </c>
      <c r="U45" s="248"/>
      <c r="V45" s="249"/>
      <c r="W45" s="248"/>
      <c r="X45" s="249">
        <f t="shared" si="13"/>
        <v>1147.8600000000001</v>
      </c>
      <c r="Y45" s="252">
        <f t="shared" si="14"/>
        <v>-0.4790836861638179</v>
      </c>
    </row>
    <row r="46" spans="1:25" ht="19.5" customHeight="1" thickBot="1">
      <c r="A46" s="246" t="s">
        <v>278</v>
      </c>
      <c r="B46" s="247">
        <v>14.862000000000002</v>
      </c>
      <c r="C46" s="248">
        <v>0</v>
      </c>
      <c r="D46" s="249">
        <v>0</v>
      </c>
      <c r="E46" s="248">
        <v>0</v>
      </c>
      <c r="F46" s="249">
        <f t="shared" si="8"/>
        <v>14.862000000000002</v>
      </c>
      <c r="G46" s="250">
        <f t="shared" si="9"/>
        <v>0.0002609084970095852</v>
      </c>
      <c r="H46" s="247">
        <v>7.271000000000001</v>
      </c>
      <c r="I46" s="266">
        <v>1.6560000000000001</v>
      </c>
      <c r="J46" s="249">
        <v>0</v>
      </c>
      <c r="K46" s="248">
        <v>493.961</v>
      </c>
      <c r="L46" s="249">
        <f t="shared" si="10"/>
        <v>502.88800000000003</v>
      </c>
      <c r="M46" s="251">
        <f t="shared" si="15"/>
        <v>-0.9704466998615994</v>
      </c>
      <c r="N46" s="247">
        <v>180.05699999999996</v>
      </c>
      <c r="O46" s="248">
        <v>27.150999999999996</v>
      </c>
      <c r="P46" s="249">
        <v>0.048</v>
      </c>
      <c r="Q46" s="248">
        <v>20.700000000000003</v>
      </c>
      <c r="R46" s="249">
        <f t="shared" si="11"/>
        <v>227.95599999999996</v>
      </c>
      <c r="S46" s="250">
        <f t="shared" si="12"/>
        <v>0.00041195223135250035</v>
      </c>
      <c r="T46" s="247">
        <v>122.279</v>
      </c>
      <c r="U46" s="248">
        <v>30.207</v>
      </c>
      <c r="V46" s="249">
        <v>0</v>
      </c>
      <c r="W46" s="248">
        <v>4967.043</v>
      </c>
      <c r="X46" s="249">
        <f t="shared" si="13"/>
        <v>5119.5289999999995</v>
      </c>
      <c r="Y46" s="252">
        <f t="shared" si="14"/>
        <v>-0.9554732476366479</v>
      </c>
    </row>
    <row r="47" spans="1:25" s="112" customFormat="1" ht="19.5" customHeight="1">
      <c r="A47" s="119" t="s">
        <v>50</v>
      </c>
      <c r="B47" s="116">
        <f>SUM(B48:B56)</f>
        <v>3601.713</v>
      </c>
      <c r="C47" s="115">
        <f>SUM(C48:C56)</f>
        <v>1884.9310000000003</v>
      </c>
      <c r="D47" s="114">
        <f>SUM(D48:D56)</f>
        <v>119.928</v>
      </c>
      <c r="E47" s="115">
        <f>SUM(E48:E56)</f>
        <v>231.757</v>
      </c>
      <c r="F47" s="114">
        <f t="shared" si="8"/>
        <v>5838.329</v>
      </c>
      <c r="G47" s="117">
        <f t="shared" si="9"/>
        <v>0.10249425679164811</v>
      </c>
      <c r="H47" s="116">
        <f>SUM(H48:H56)</f>
        <v>2961.492</v>
      </c>
      <c r="I47" s="115">
        <f>SUM(I48:I56)</f>
        <v>2006.425</v>
      </c>
      <c r="J47" s="114">
        <f>SUM(J48:J56)</f>
        <v>692.2629999999999</v>
      </c>
      <c r="K47" s="115">
        <f>SUM(K48:K56)</f>
        <v>858.261</v>
      </c>
      <c r="L47" s="114">
        <f t="shared" si="10"/>
        <v>6518.441000000001</v>
      </c>
      <c r="M47" s="118">
        <f aca="true" t="shared" si="16" ref="M47:M61">IF(ISERROR(F47/L47-1),"         /0",(F47/L47-1))</f>
        <v>-0.10433660441200598</v>
      </c>
      <c r="N47" s="116">
        <f>SUM(N48:N56)</f>
        <v>28993.731999999996</v>
      </c>
      <c r="O47" s="115">
        <f>SUM(O48:O56)</f>
        <v>16623.59</v>
      </c>
      <c r="P47" s="114">
        <f>SUM(P48:P56)</f>
        <v>6135.730999999999</v>
      </c>
      <c r="Q47" s="115">
        <f>SUM(Q48:Q56)</f>
        <v>4105.670000000001</v>
      </c>
      <c r="R47" s="114">
        <f t="shared" si="11"/>
        <v>55858.723</v>
      </c>
      <c r="S47" s="117">
        <f t="shared" si="12"/>
        <v>0.10094547009226006</v>
      </c>
      <c r="T47" s="116">
        <f>SUM(T48:T56)</f>
        <v>25203.45</v>
      </c>
      <c r="U47" s="115">
        <f>SUM(U48:U56)</f>
        <v>16922.258</v>
      </c>
      <c r="V47" s="114">
        <f>SUM(V48:V56)</f>
        <v>5556.156</v>
      </c>
      <c r="W47" s="115">
        <f>SUM(W48:W56)</f>
        <v>4785.832</v>
      </c>
      <c r="X47" s="114">
        <f t="shared" si="13"/>
        <v>52467.696</v>
      </c>
      <c r="Y47" s="113">
        <f t="shared" si="14"/>
        <v>0.06463075870531831</v>
      </c>
    </row>
    <row r="48" spans="1:25" s="104" customFormat="1" ht="19.5" customHeight="1">
      <c r="A48" s="239" t="s">
        <v>361</v>
      </c>
      <c r="B48" s="240">
        <v>1952.4150000000004</v>
      </c>
      <c r="C48" s="241">
        <v>937.176</v>
      </c>
      <c r="D48" s="242">
        <v>119.928</v>
      </c>
      <c r="E48" s="241">
        <v>11.644</v>
      </c>
      <c r="F48" s="242">
        <f t="shared" si="8"/>
        <v>3021.163</v>
      </c>
      <c r="G48" s="243">
        <f t="shared" si="9"/>
        <v>0.053037753838714126</v>
      </c>
      <c r="H48" s="240">
        <v>1849.168</v>
      </c>
      <c r="I48" s="241">
        <v>1242.2659999999998</v>
      </c>
      <c r="J48" s="242">
        <v>266.104</v>
      </c>
      <c r="K48" s="241">
        <v>153.837</v>
      </c>
      <c r="L48" s="242">
        <f t="shared" si="10"/>
        <v>3511.3749999999995</v>
      </c>
      <c r="M48" s="244">
        <f t="shared" si="16"/>
        <v>-0.13960684916877275</v>
      </c>
      <c r="N48" s="240">
        <v>14925.986000000004</v>
      </c>
      <c r="O48" s="241">
        <v>7652.942000000002</v>
      </c>
      <c r="P48" s="242">
        <v>3951.979</v>
      </c>
      <c r="Q48" s="241">
        <v>1971.5919999999999</v>
      </c>
      <c r="R48" s="242">
        <f t="shared" si="11"/>
        <v>28502.499000000007</v>
      </c>
      <c r="S48" s="243">
        <f t="shared" si="12"/>
        <v>0.0515084843661602</v>
      </c>
      <c r="T48" s="260">
        <v>14629.625999999998</v>
      </c>
      <c r="U48" s="241">
        <v>9180.772000000003</v>
      </c>
      <c r="V48" s="242">
        <v>1991.71</v>
      </c>
      <c r="W48" s="241">
        <v>1293.226</v>
      </c>
      <c r="X48" s="242">
        <f t="shared" si="13"/>
        <v>27095.334</v>
      </c>
      <c r="Y48" s="245">
        <f t="shared" si="14"/>
        <v>0.05193384956981917</v>
      </c>
    </row>
    <row r="49" spans="1:25" s="104" customFormat="1" ht="19.5" customHeight="1">
      <c r="A49" s="246" t="s">
        <v>362</v>
      </c>
      <c r="B49" s="247">
        <v>772.352</v>
      </c>
      <c r="C49" s="248">
        <v>565.3370000000001</v>
      </c>
      <c r="D49" s="249">
        <v>0</v>
      </c>
      <c r="E49" s="248">
        <v>220.113</v>
      </c>
      <c r="F49" s="249">
        <f t="shared" si="8"/>
        <v>1557.8020000000001</v>
      </c>
      <c r="G49" s="250">
        <f t="shared" si="9"/>
        <v>0.027347852136894484</v>
      </c>
      <c r="H49" s="247">
        <v>247.53300000000002</v>
      </c>
      <c r="I49" s="248">
        <v>418.859</v>
      </c>
      <c r="J49" s="249">
        <v>425.657</v>
      </c>
      <c r="K49" s="248">
        <v>663.153</v>
      </c>
      <c r="L49" s="249">
        <f t="shared" si="10"/>
        <v>1755.202</v>
      </c>
      <c r="M49" s="251">
        <f t="shared" si="16"/>
        <v>-0.11246568771001852</v>
      </c>
      <c r="N49" s="247">
        <v>6880.581999999999</v>
      </c>
      <c r="O49" s="248">
        <v>5193.3949999999995</v>
      </c>
      <c r="P49" s="249">
        <v>2044.446</v>
      </c>
      <c r="Q49" s="248">
        <v>2025.8470000000002</v>
      </c>
      <c r="R49" s="249">
        <f t="shared" si="11"/>
        <v>16144.269999999999</v>
      </c>
      <c r="S49" s="250">
        <f t="shared" si="12"/>
        <v>0.029175227017745668</v>
      </c>
      <c r="T49" s="261">
        <v>3640.781000000001</v>
      </c>
      <c r="U49" s="248">
        <v>4576.362</v>
      </c>
      <c r="V49" s="249">
        <v>3379.5919999999996</v>
      </c>
      <c r="W49" s="248">
        <v>3106.028</v>
      </c>
      <c r="X49" s="249">
        <f t="shared" si="13"/>
        <v>14702.763</v>
      </c>
      <c r="Y49" s="252">
        <f t="shared" si="14"/>
        <v>0.09804327254679945</v>
      </c>
    </row>
    <row r="50" spans="1:25" s="104" customFormat="1" ht="19.5" customHeight="1">
      <c r="A50" s="246" t="s">
        <v>368</v>
      </c>
      <c r="B50" s="247">
        <v>220.501</v>
      </c>
      <c r="C50" s="248">
        <v>165.907</v>
      </c>
      <c r="D50" s="249">
        <v>0</v>
      </c>
      <c r="E50" s="248">
        <v>0</v>
      </c>
      <c r="F50" s="249">
        <f>SUM(B50:E50)</f>
        <v>386.408</v>
      </c>
      <c r="G50" s="250">
        <f>F50/$F$9</f>
        <v>0.006783550700610939</v>
      </c>
      <c r="H50" s="247">
        <v>0.542</v>
      </c>
      <c r="I50" s="248">
        <v>1.5</v>
      </c>
      <c r="J50" s="249">
        <v>0</v>
      </c>
      <c r="K50" s="248">
        <v>0</v>
      </c>
      <c r="L50" s="249">
        <f>SUM(H50:K50)</f>
        <v>2.042</v>
      </c>
      <c r="M50" s="251" t="s">
        <v>43</v>
      </c>
      <c r="N50" s="247">
        <v>968.456</v>
      </c>
      <c r="O50" s="248">
        <v>1234.286</v>
      </c>
      <c r="P50" s="249">
        <v>0.133</v>
      </c>
      <c r="Q50" s="248">
        <v>7.010000000000001</v>
      </c>
      <c r="R50" s="249">
        <f>SUM(N50:Q50)</f>
        <v>2209.885</v>
      </c>
      <c r="S50" s="250">
        <f>R50/$R$9</f>
        <v>0.003993608664752937</v>
      </c>
      <c r="T50" s="261">
        <v>113.67999999999999</v>
      </c>
      <c r="U50" s="248">
        <v>7.5280000000000005</v>
      </c>
      <c r="V50" s="249">
        <v>0</v>
      </c>
      <c r="W50" s="248">
        <v>0</v>
      </c>
      <c r="X50" s="249">
        <f>SUM(T50:W50)</f>
        <v>121.208</v>
      </c>
      <c r="Y50" s="252" t="str">
        <f>IF(ISERROR(R50/X50-1),"         /0",IF(R50/X50&gt;5,"  *  ",(R50/X50-1)))</f>
        <v>  *  </v>
      </c>
    </row>
    <row r="51" spans="1:25" s="104" customFormat="1" ht="19.5" customHeight="1">
      <c r="A51" s="246" t="s">
        <v>363</v>
      </c>
      <c r="B51" s="247">
        <v>162.46099999999998</v>
      </c>
      <c r="C51" s="248">
        <v>68.654</v>
      </c>
      <c r="D51" s="249">
        <v>0</v>
      </c>
      <c r="E51" s="248">
        <v>0</v>
      </c>
      <c r="F51" s="249">
        <f>SUM(B51:E51)</f>
        <v>231.11499999999998</v>
      </c>
      <c r="G51" s="250">
        <f>F51/$F$9</f>
        <v>0.004057318482463347</v>
      </c>
      <c r="H51" s="247">
        <v>168.236</v>
      </c>
      <c r="I51" s="248">
        <v>110.89</v>
      </c>
      <c r="J51" s="249">
        <v>0</v>
      </c>
      <c r="K51" s="248">
        <v>0</v>
      </c>
      <c r="L51" s="249">
        <f>SUM(H51:K51)</f>
        <v>279.126</v>
      </c>
      <c r="M51" s="251">
        <f>IF(ISERROR(F51/L51-1),"         /0",(F51/L51-1))</f>
        <v>-0.1720047577079885</v>
      </c>
      <c r="N51" s="247">
        <v>1451.904</v>
      </c>
      <c r="O51" s="248">
        <v>825.9629999999999</v>
      </c>
      <c r="P51" s="249">
        <v>0.576</v>
      </c>
      <c r="Q51" s="248">
        <v>0</v>
      </c>
      <c r="R51" s="249">
        <f>SUM(N51:Q51)</f>
        <v>2278.4429999999998</v>
      </c>
      <c r="S51" s="250">
        <f>R51/$R$9</f>
        <v>0.0041175037193997305</v>
      </c>
      <c r="T51" s="261">
        <v>1193.1659999999997</v>
      </c>
      <c r="U51" s="248">
        <v>915.8209999999999</v>
      </c>
      <c r="V51" s="249">
        <v>0</v>
      </c>
      <c r="W51" s="248">
        <v>0</v>
      </c>
      <c r="X51" s="249">
        <f>SUM(T51:W51)</f>
        <v>2108.9869999999996</v>
      </c>
      <c r="Y51" s="252">
        <f>IF(ISERROR(R51/X51-1),"         /0",IF(R51/X51&gt;5,"  *  ",(R51/X51-1)))</f>
        <v>0.08034947583840024</v>
      </c>
    </row>
    <row r="52" spans="1:25" s="104" customFormat="1" ht="19.5" customHeight="1">
      <c r="A52" s="246" t="s">
        <v>366</v>
      </c>
      <c r="B52" s="247">
        <v>155.902</v>
      </c>
      <c r="C52" s="248">
        <v>13.211</v>
      </c>
      <c r="D52" s="249">
        <v>0</v>
      </c>
      <c r="E52" s="248">
        <v>0</v>
      </c>
      <c r="F52" s="249">
        <f>SUM(B52:E52)</f>
        <v>169.113</v>
      </c>
      <c r="G52" s="250">
        <f>F52/$F$9</f>
        <v>0.002968847978386622</v>
      </c>
      <c r="H52" s="247">
        <v>92.617</v>
      </c>
      <c r="I52" s="248">
        <v>13.796</v>
      </c>
      <c r="J52" s="249"/>
      <c r="K52" s="248">
        <v>0</v>
      </c>
      <c r="L52" s="249">
        <f>SUM(H52:K52)</f>
        <v>106.41300000000001</v>
      </c>
      <c r="M52" s="251">
        <f t="shared" si="16"/>
        <v>0.5892137238871189</v>
      </c>
      <c r="N52" s="247">
        <v>1246.0079999999998</v>
      </c>
      <c r="O52" s="248">
        <v>169.76700000000002</v>
      </c>
      <c r="P52" s="249">
        <v>65.04</v>
      </c>
      <c r="Q52" s="248">
        <v>6.826</v>
      </c>
      <c r="R52" s="249">
        <f>SUM(N52:Q52)</f>
        <v>1487.6409999999998</v>
      </c>
      <c r="S52" s="250">
        <f>R52/$R$9</f>
        <v>0.002688400522036994</v>
      </c>
      <c r="T52" s="261">
        <v>808.5749999999999</v>
      </c>
      <c r="U52" s="248">
        <v>170.16</v>
      </c>
      <c r="V52" s="249">
        <v>54.752</v>
      </c>
      <c r="W52" s="248">
        <v>0</v>
      </c>
      <c r="X52" s="249">
        <f>SUM(T52:W52)</f>
        <v>1033.4869999999999</v>
      </c>
      <c r="Y52" s="252">
        <f>IF(ISERROR(R52/X52-1),"         /0",IF(R52/X52&gt;5,"  *  ",(R52/X52-1)))</f>
        <v>0.4394385222068591</v>
      </c>
    </row>
    <row r="53" spans="1:25" s="104" customFormat="1" ht="19.5" customHeight="1">
      <c r="A53" s="246" t="s">
        <v>365</v>
      </c>
      <c r="B53" s="247">
        <v>84.489</v>
      </c>
      <c r="C53" s="248">
        <v>52.37100000000001</v>
      </c>
      <c r="D53" s="249">
        <v>0</v>
      </c>
      <c r="E53" s="248">
        <v>0</v>
      </c>
      <c r="F53" s="249">
        <f>SUM(B53:E53)</f>
        <v>136.86</v>
      </c>
      <c r="G53" s="250">
        <f>F53/$F$9</f>
        <v>0.0024026333535682835</v>
      </c>
      <c r="H53" s="247">
        <v>87.277</v>
      </c>
      <c r="I53" s="248">
        <v>8.59</v>
      </c>
      <c r="J53" s="249"/>
      <c r="K53" s="248"/>
      <c r="L53" s="249">
        <f>SUM(H53:K53)</f>
        <v>95.867</v>
      </c>
      <c r="M53" s="251">
        <f>IF(ISERROR(F53/L53-1),"         /0",(F53/L53-1))</f>
        <v>0.4276028247467847</v>
      </c>
      <c r="N53" s="247">
        <v>781.331</v>
      </c>
      <c r="O53" s="248">
        <v>203.573</v>
      </c>
      <c r="P53" s="249">
        <v>0</v>
      </c>
      <c r="Q53" s="248">
        <v>0</v>
      </c>
      <c r="R53" s="249">
        <f>SUM(N53:Q53)</f>
        <v>984.904</v>
      </c>
      <c r="S53" s="250">
        <f>R53/$R$9</f>
        <v>0.0017798759430241058</v>
      </c>
      <c r="T53" s="261">
        <v>766.406</v>
      </c>
      <c r="U53" s="248">
        <v>141.996</v>
      </c>
      <c r="V53" s="249">
        <v>0</v>
      </c>
      <c r="W53" s="248">
        <v>0</v>
      </c>
      <c r="X53" s="249">
        <f>SUM(T53:W53)</f>
        <v>908.4019999999999</v>
      </c>
      <c r="Y53" s="252">
        <f>IF(ISERROR(R53/X53-1),"         /0",IF(R53/X53&gt;5,"  *  ",(R53/X53-1)))</f>
        <v>0.08421601889912189</v>
      </c>
    </row>
    <row r="54" spans="1:25" s="104" customFormat="1" ht="19.5" customHeight="1">
      <c r="A54" s="246" t="s">
        <v>373</v>
      </c>
      <c r="B54" s="247">
        <v>55.326</v>
      </c>
      <c r="C54" s="248">
        <v>25.150999999999996</v>
      </c>
      <c r="D54" s="249">
        <v>0</v>
      </c>
      <c r="E54" s="248">
        <v>0</v>
      </c>
      <c r="F54" s="249">
        <f t="shared" si="8"/>
        <v>80.477</v>
      </c>
      <c r="G54" s="250">
        <f t="shared" si="9"/>
        <v>0.0014128066958579186</v>
      </c>
      <c r="H54" s="247">
        <v>128.973</v>
      </c>
      <c r="I54" s="248">
        <v>36.471</v>
      </c>
      <c r="J54" s="249">
        <v>0</v>
      </c>
      <c r="K54" s="248">
        <v>0</v>
      </c>
      <c r="L54" s="249">
        <f t="shared" si="10"/>
        <v>165.44400000000002</v>
      </c>
      <c r="M54" s="251">
        <f t="shared" si="16"/>
        <v>-0.5135695461908562</v>
      </c>
      <c r="N54" s="247">
        <v>691.4199999999998</v>
      </c>
      <c r="O54" s="248">
        <v>287.555</v>
      </c>
      <c r="P54" s="249">
        <v>0</v>
      </c>
      <c r="Q54" s="248">
        <v>0</v>
      </c>
      <c r="R54" s="249">
        <f t="shared" si="11"/>
        <v>978.9749999999999</v>
      </c>
      <c r="S54" s="250">
        <f t="shared" si="12"/>
        <v>0.0017691613104648004</v>
      </c>
      <c r="T54" s="261">
        <v>811.02</v>
      </c>
      <c r="U54" s="248">
        <v>303.05499999999995</v>
      </c>
      <c r="V54" s="249">
        <v>0</v>
      </c>
      <c r="W54" s="248">
        <v>0</v>
      </c>
      <c r="X54" s="249">
        <f t="shared" si="13"/>
        <v>1114.0749999999998</v>
      </c>
      <c r="Y54" s="252">
        <f t="shared" si="14"/>
        <v>-0.12126652155375528</v>
      </c>
    </row>
    <row r="55" spans="1:25" s="104" customFormat="1" ht="19.5" customHeight="1">
      <c r="A55" s="246" t="s">
        <v>369</v>
      </c>
      <c r="B55" s="247">
        <v>36.23</v>
      </c>
      <c r="C55" s="248">
        <v>10.5</v>
      </c>
      <c r="D55" s="249">
        <v>0</v>
      </c>
      <c r="E55" s="248">
        <v>0</v>
      </c>
      <c r="F55" s="249">
        <f t="shared" si="8"/>
        <v>46.73</v>
      </c>
      <c r="G55" s="250">
        <f t="shared" si="9"/>
        <v>0.0008203642891439855</v>
      </c>
      <c r="H55" s="247">
        <v>62.344</v>
      </c>
      <c r="I55" s="248">
        <v>108.58500000000001</v>
      </c>
      <c r="J55" s="249"/>
      <c r="K55" s="248"/>
      <c r="L55" s="249">
        <f t="shared" si="10"/>
        <v>170.929</v>
      </c>
      <c r="M55" s="251">
        <f t="shared" si="16"/>
        <v>-0.7266116340702865</v>
      </c>
      <c r="N55" s="247">
        <v>344.367</v>
      </c>
      <c r="O55" s="248">
        <v>454.212</v>
      </c>
      <c r="P55" s="249">
        <v>0.938</v>
      </c>
      <c r="Q55" s="248">
        <v>0</v>
      </c>
      <c r="R55" s="249">
        <f t="shared" si="11"/>
        <v>799.5169999999999</v>
      </c>
      <c r="S55" s="250">
        <f t="shared" si="12"/>
        <v>0.0014448525687161427</v>
      </c>
      <c r="T55" s="261">
        <v>405.411</v>
      </c>
      <c r="U55" s="248">
        <v>660.365</v>
      </c>
      <c r="V55" s="249"/>
      <c r="W55" s="248"/>
      <c r="X55" s="249">
        <f t="shared" si="13"/>
        <v>1065.776</v>
      </c>
      <c r="Y55" s="252">
        <f t="shared" si="14"/>
        <v>-0.24982641755866164</v>
      </c>
    </row>
    <row r="56" spans="1:25" s="104" customFormat="1" ht="19.5" customHeight="1" thickBot="1">
      <c r="A56" s="253" t="s">
        <v>278</v>
      </c>
      <c r="B56" s="254">
        <v>162.03699999999998</v>
      </c>
      <c r="C56" s="255">
        <v>46.623999999999995</v>
      </c>
      <c r="D56" s="256">
        <v>0</v>
      </c>
      <c r="E56" s="255">
        <v>0</v>
      </c>
      <c r="F56" s="256">
        <f t="shared" si="8"/>
        <v>208.66099999999997</v>
      </c>
      <c r="G56" s="257">
        <f t="shared" si="9"/>
        <v>0.0036631293160084132</v>
      </c>
      <c r="H56" s="254">
        <v>324.80199999999996</v>
      </c>
      <c r="I56" s="255">
        <v>65.468</v>
      </c>
      <c r="J56" s="256">
        <v>0.502</v>
      </c>
      <c r="K56" s="255">
        <v>41.271</v>
      </c>
      <c r="L56" s="256">
        <f t="shared" si="10"/>
        <v>432.043</v>
      </c>
      <c r="M56" s="258">
        <f t="shared" si="16"/>
        <v>-0.5170364986818443</v>
      </c>
      <c r="N56" s="254">
        <v>1703.6779999999999</v>
      </c>
      <c r="O56" s="255">
        <v>601.8969999999999</v>
      </c>
      <c r="P56" s="256">
        <v>72.619</v>
      </c>
      <c r="Q56" s="255">
        <v>94.39500000000001</v>
      </c>
      <c r="R56" s="256">
        <f t="shared" si="11"/>
        <v>2472.589</v>
      </c>
      <c r="S56" s="257">
        <f t="shared" si="12"/>
        <v>0.004468355979959499</v>
      </c>
      <c r="T56" s="262">
        <v>2834.785</v>
      </c>
      <c r="U56" s="255">
        <v>966.199</v>
      </c>
      <c r="V56" s="256">
        <v>130.102</v>
      </c>
      <c r="W56" s="255">
        <v>386.57800000000003</v>
      </c>
      <c r="X56" s="256">
        <f t="shared" si="13"/>
        <v>4317.664</v>
      </c>
      <c r="Y56" s="259">
        <f t="shared" si="14"/>
        <v>-0.4273317701423732</v>
      </c>
    </row>
    <row r="57" spans="1:25" s="112" customFormat="1" ht="19.5" customHeight="1">
      <c r="A57" s="119" t="s">
        <v>49</v>
      </c>
      <c r="B57" s="116">
        <f>SUM(B58:B60)</f>
        <v>398.144</v>
      </c>
      <c r="C57" s="115">
        <f>SUM(C58:C60)</f>
        <v>40.685</v>
      </c>
      <c r="D57" s="114">
        <f>SUM(D58:D60)</f>
        <v>503.215</v>
      </c>
      <c r="E57" s="115">
        <f>SUM(E58:E60)</f>
        <v>58.59</v>
      </c>
      <c r="F57" s="114">
        <f t="shared" si="8"/>
        <v>1000.634</v>
      </c>
      <c r="G57" s="117">
        <f t="shared" si="9"/>
        <v>0.017566539698337318</v>
      </c>
      <c r="H57" s="116">
        <f>SUM(H58:H60)</f>
        <v>290.986</v>
      </c>
      <c r="I57" s="115">
        <f>SUM(I58:I60)</f>
        <v>18.139000000000003</v>
      </c>
      <c r="J57" s="114">
        <f>SUM(J58:J60)</f>
        <v>273.527</v>
      </c>
      <c r="K57" s="115">
        <f>SUM(K58:K60)</f>
        <v>25.353</v>
      </c>
      <c r="L57" s="114">
        <f t="shared" si="10"/>
        <v>608.005</v>
      </c>
      <c r="M57" s="118">
        <f t="shared" si="16"/>
        <v>0.6457660710027056</v>
      </c>
      <c r="N57" s="116">
        <f>SUM(N58:N60)</f>
        <v>3536.919</v>
      </c>
      <c r="O57" s="115">
        <f>SUM(O58:O60)</f>
        <v>397.164</v>
      </c>
      <c r="P57" s="114">
        <f>SUM(P58:P60)</f>
        <v>2724.888</v>
      </c>
      <c r="Q57" s="115">
        <f>SUM(Q58:Q60)</f>
        <v>490.51599999999996</v>
      </c>
      <c r="R57" s="114">
        <f t="shared" si="11"/>
        <v>7149.486999999999</v>
      </c>
      <c r="S57" s="117">
        <f t="shared" si="12"/>
        <v>0.012920243918456604</v>
      </c>
      <c r="T57" s="116">
        <f>SUM(T58:T60)</f>
        <v>2070.2409999999995</v>
      </c>
      <c r="U57" s="115">
        <f>SUM(U58:U60)</f>
        <v>158.277</v>
      </c>
      <c r="V57" s="114">
        <f>SUM(V58:V60)</f>
        <v>900.2940000000001</v>
      </c>
      <c r="W57" s="115">
        <f>SUM(W58:W60)</f>
        <v>276.33</v>
      </c>
      <c r="X57" s="114">
        <f t="shared" si="13"/>
        <v>3405.142</v>
      </c>
      <c r="Y57" s="113">
        <f t="shared" si="14"/>
        <v>1.0996149352949156</v>
      </c>
    </row>
    <row r="58" spans="1:25" ht="19.5" customHeight="1">
      <c r="A58" s="239" t="s">
        <v>385</v>
      </c>
      <c r="B58" s="240">
        <v>165.69</v>
      </c>
      <c r="C58" s="241">
        <v>22.171000000000003</v>
      </c>
      <c r="D58" s="242">
        <v>425.513</v>
      </c>
      <c r="E58" s="241">
        <v>17.611</v>
      </c>
      <c r="F58" s="242">
        <f t="shared" si="8"/>
        <v>630.985</v>
      </c>
      <c r="G58" s="243">
        <f t="shared" si="9"/>
        <v>0.011077200106687734</v>
      </c>
      <c r="H58" s="240">
        <v>108.655</v>
      </c>
      <c r="I58" s="241">
        <v>7.742000000000001</v>
      </c>
      <c r="J58" s="242">
        <v>107.829</v>
      </c>
      <c r="K58" s="241">
        <v>13.871</v>
      </c>
      <c r="L58" s="242">
        <f t="shared" si="10"/>
        <v>238.097</v>
      </c>
      <c r="M58" s="244">
        <f t="shared" si="16"/>
        <v>1.6501173891313203</v>
      </c>
      <c r="N58" s="240">
        <v>2044.9419999999998</v>
      </c>
      <c r="O58" s="241">
        <v>258.95799999999997</v>
      </c>
      <c r="P58" s="242">
        <v>2226.705</v>
      </c>
      <c r="Q58" s="241">
        <v>80.94</v>
      </c>
      <c r="R58" s="242">
        <f t="shared" si="11"/>
        <v>4611.544999999999</v>
      </c>
      <c r="S58" s="243">
        <f t="shared" si="12"/>
        <v>0.008333784821335986</v>
      </c>
      <c r="T58" s="260">
        <v>1025.691</v>
      </c>
      <c r="U58" s="241">
        <v>84.43199999999999</v>
      </c>
      <c r="V58" s="242">
        <v>234.55899999999997</v>
      </c>
      <c r="W58" s="241">
        <v>37.554</v>
      </c>
      <c r="X58" s="242">
        <f t="shared" si="13"/>
        <v>1382.236</v>
      </c>
      <c r="Y58" s="245">
        <f t="shared" si="14"/>
        <v>2.3362935128299354</v>
      </c>
    </row>
    <row r="59" spans="1:25" ht="19.5" customHeight="1">
      <c r="A59" s="391" t="s">
        <v>384</v>
      </c>
      <c r="B59" s="392">
        <v>140.123</v>
      </c>
      <c r="C59" s="393">
        <v>18.294</v>
      </c>
      <c r="D59" s="394">
        <v>14.424</v>
      </c>
      <c r="E59" s="393">
        <v>10.251</v>
      </c>
      <c r="F59" s="394">
        <f>SUM(B59:E59)</f>
        <v>183.092</v>
      </c>
      <c r="G59" s="397">
        <f>F59/$F$9</f>
        <v>0.003214255048747071</v>
      </c>
      <c r="H59" s="392">
        <v>122.151</v>
      </c>
      <c r="I59" s="393">
        <v>9.661000000000001</v>
      </c>
      <c r="J59" s="394">
        <v>29.206</v>
      </c>
      <c r="K59" s="393">
        <v>2.008</v>
      </c>
      <c r="L59" s="394">
        <f t="shared" si="10"/>
        <v>163.026</v>
      </c>
      <c r="M59" s="723">
        <f>IF(ISERROR(F59/L59-1),"         /0",(F59/L59-1))</f>
        <v>0.12308466134236262</v>
      </c>
      <c r="N59" s="392">
        <v>955.4230000000001</v>
      </c>
      <c r="O59" s="393">
        <v>81.58899999999998</v>
      </c>
      <c r="P59" s="394">
        <v>14.494</v>
      </c>
      <c r="Q59" s="393">
        <v>18.023</v>
      </c>
      <c r="R59" s="394">
        <f>SUM(N59:Q59)</f>
        <v>1069.529</v>
      </c>
      <c r="S59" s="397">
        <f>R59/$R$9</f>
        <v>0.0019328065856841162</v>
      </c>
      <c r="T59" s="400">
        <v>681.2339999999997</v>
      </c>
      <c r="U59" s="393">
        <v>37.429</v>
      </c>
      <c r="V59" s="394">
        <v>88.104</v>
      </c>
      <c r="W59" s="393">
        <v>11.889</v>
      </c>
      <c r="X59" s="394">
        <f>SUM(T59:W59)</f>
        <v>818.6559999999997</v>
      </c>
      <c r="Y59" s="399">
        <f>IF(ISERROR(R59/X59-1),"         /0",IF(R59/X59&gt;5,"  *  ",(R59/X59-1)))</f>
        <v>0.30644495368017877</v>
      </c>
    </row>
    <row r="60" spans="1:25" ht="19.5" customHeight="1" thickBot="1">
      <c r="A60" s="246" t="s">
        <v>278</v>
      </c>
      <c r="B60" s="247">
        <v>92.331</v>
      </c>
      <c r="C60" s="248">
        <v>0.22</v>
      </c>
      <c r="D60" s="249">
        <v>63.278</v>
      </c>
      <c r="E60" s="248">
        <v>30.728</v>
      </c>
      <c r="F60" s="249">
        <f t="shared" si="8"/>
        <v>186.55700000000002</v>
      </c>
      <c r="G60" s="250">
        <f t="shared" si="9"/>
        <v>0.003275084542902515</v>
      </c>
      <c r="H60" s="247">
        <v>60.17999999999999</v>
      </c>
      <c r="I60" s="248">
        <v>0.736</v>
      </c>
      <c r="J60" s="249">
        <v>136.492</v>
      </c>
      <c r="K60" s="248">
        <v>9.473999999999998</v>
      </c>
      <c r="L60" s="249">
        <f t="shared" si="10"/>
        <v>206.88199999999998</v>
      </c>
      <c r="M60" s="251">
        <f t="shared" si="16"/>
        <v>-0.09824440985682636</v>
      </c>
      <c r="N60" s="247">
        <v>536.554</v>
      </c>
      <c r="O60" s="248">
        <v>56.617</v>
      </c>
      <c r="P60" s="249">
        <v>483.689</v>
      </c>
      <c r="Q60" s="248">
        <v>391.553</v>
      </c>
      <c r="R60" s="249">
        <f t="shared" si="11"/>
        <v>1468.413</v>
      </c>
      <c r="S60" s="250">
        <f t="shared" si="12"/>
        <v>0.002653652511436502</v>
      </c>
      <c r="T60" s="261">
        <v>363.3159999999999</v>
      </c>
      <c r="U60" s="248">
        <v>36.416000000000004</v>
      </c>
      <c r="V60" s="249">
        <v>577.6310000000001</v>
      </c>
      <c r="W60" s="248">
        <v>226.88699999999997</v>
      </c>
      <c r="X60" s="249">
        <f t="shared" si="13"/>
        <v>1204.25</v>
      </c>
      <c r="Y60" s="252">
        <f t="shared" si="14"/>
        <v>0.21935893709777865</v>
      </c>
    </row>
    <row r="61" spans="1:25" s="152" customFormat="1" ht="19.5" customHeight="1" thickBot="1">
      <c r="A61" s="158" t="s">
        <v>48</v>
      </c>
      <c r="B61" s="156">
        <v>96.038</v>
      </c>
      <c r="C61" s="155">
        <v>0.748</v>
      </c>
      <c r="D61" s="154">
        <v>0</v>
      </c>
      <c r="E61" s="155">
        <v>0</v>
      </c>
      <c r="F61" s="154">
        <f t="shared" si="8"/>
        <v>96.786</v>
      </c>
      <c r="G61" s="157">
        <f t="shared" si="9"/>
        <v>0.0016991178705133704</v>
      </c>
      <c r="H61" s="156">
        <v>30.221</v>
      </c>
      <c r="I61" s="155">
        <v>1.4</v>
      </c>
      <c r="J61" s="154"/>
      <c r="K61" s="155"/>
      <c r="L61" s="154">
        <f t="shared" si="10"/>
        <v>31.621</v>
      </c>
      <c r="M61" s="724">
        <f t="shared" si="16"/>
        <v>2.0608140160020243</v>
      </c>
      <c r="N61" s="156">
        <v>699.747</v>
      </c>
      <c r="O61" s="155">
        <v>11.484</v>
      </c>
      <c r="P61" s="154">
        <v>4.172</v>
      </c>
      <c r="Q61" s="155">
        <v>3.331</v>
      </c>
      <c r="R61" s="154">
        <f t="shared" si="11"/>
        <v>718.734</v>
      </c>
      <c r="S61" s="157">
        <f t="shared" si="12"/>
        <v>0.0012988650224118165</v>
      </c>
      <c r="T61" s="156">
        <v>356.5540000000001</v>
      </c>
      <c r="U61" s="155">
        <v>5.6259999999999994</v>
      </c>
      <c r="V61" s="154">
        <v>0.02</v>
      </c>
      <c r="W61" s="155">
        <v>0.10500000000000001</v>
      </c>
      <c r="X61" s="154">
        <f t="shared" si="13"/>
        <v>362.30500000000006</v>
      </c>
      <c r="Y61" s="153">
        <f t="shared" si="14"/>
        <v>0.9837816204579013</v>
      </c>
    </row>
    <row r="62" ht="10.5" customHeight="1" thickTop="1">
      <c r="A62" s="79"/>
    </row>
    <row r="63" ht="14.25">
      <c r="A63" s="79" t="s">
        <v>37</v>
      </c>
    </row>
    <row r="64" ht="14.25">
      <c r="A64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2:Y65536 M62:M65536 Y3 M3 M5 Y5 Y7:Y8 M7:M8">
    <cfRule type="cellIs" priority="4" dxfId="101" operator="lessThan" stopIfTrue="1">
      <formula>0</formula>
    </cfRule>
  </conditionalFormatting>
  <conditionalFormatting sqref="Y9:Y61 M9:M61">
    <cfRule type="cellIs" priority="5" dxfId="101" operator="lessThan" stopIfTrue="1">
      <formula>0</formula>
    </cfRule>
    <cfRule type="cellIs" priority="6" dxfId="103" operator="greaterThanOrEqual" stopIfTrue="1">
      <formula>0</formula>
    </cfRule>
  </conditionalFormatting>
  <conditionalFormatting sqref="Y56 M56">
    <cfRule type="cellIs" priority="2" dxfId="101" operator="lessThan" stopIfTrue="1">
      <formula>0</formula>
    </cfRule>
    <cfRule type="cellIs" priority="3" dxfId="103" operator="greaterThanOrEqual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7:K57 M57:W5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5.57421875" style="80" customWidth="1"/>
    <col min="2" max="2" width="8.57421875" style="80" customWidth="1"/>
    <col min="3" max="3" width="9.7109375" style="80" bestFit="1" customWidth="1"/>
    <col min="4" max="4" width="8.00390625" style="80" bestFit="1" customWidth="1"/>
    <col min="5" max="5" width="9.7109375" style="80" bestFit="1" customWidth="1"/>
    <col min="6" max="6" width="9.421875" style="80" bestFit="1" customWidth="1"/>
    <col min="7" max="7" width="11.28125" style="80" customWidth="1"/>
    <col min="8" max="8" width="9.28125" style="80" bestFit="1" customWidth="1"/>
    <col min="9" max="9" width="9.7109375" style="80" bestFit="1" customWidth="1"/>
    <col min="10" max="10" width="8.57421875" style="80" customWidth="1"/>
    <col min="11" max="11" width="9.7109375" style="80" bestFit="1" customWidth="1"/>
    <col min="12" max="12" width="9.28125" style="80" bestFit="1" customWidth="1"/>
    <col min="13" max="13" width="11.57421875" style="80" customWidth="1"/>
    <col min="14" max="14" width="9.7109375" style="80" customWidth="1"/>
    <col min="15" max="15" width="10.8515625" style="80" customWidth="1"/>
    <col min="16" max="16" width="9.57421875" style="80" customWidth="1"/>
    <col min="17" max="17" width="10.140625" style="80" customWidth="1"/>
    <col min="18" max="18" width="10.57421875" style="80" customWidth="1"/>
    <col min="19" max="19" width="11.00390625" style="80" customWidth="1"/>
    <col min="20" max="20" width="10.421875" style="80" customWidth="1"/>
    <col min="21" max="23" width="10.28125" style="80" customWidth="1"/>
    <col min="24" max="24" width="10.421875" style="80" customWidth="1"/>
    <col min="25" max="25" width="8.7109375" style="80" bestFit="1" customWidth="1"/>
    <col min="26" max="16384" width="8.00390625" style="80" customWidth="1"/>
  </cols>
  <sheetData>
    <row r="1" spans="24:25" ht="16.5">
      <c r="X1" s="554" t="s">
        <v>26</v>
      </c>
      <c r="Y1" s="554"/>
    </row>
    <row r="2" ht="5.25" customHeight="1" thickBot="1"/>
    <row r="3" spans="1:25" ht="24.75" customHeight="1" thickTop="1">
      <c r="A3" s="643" t="s">
        <v>64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40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124" customFormat="1" ht="18" customHeight="1" thickBot="1" thickTop="1">
      <c r="A5" s="589" t="s">
        <v>63</v>
      </c>
      <c r="B5" s="636" t="s">
        <v>33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32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93" customFormat="1" ht="26.25" customHeight="1" thickBot="1">
      <c r="A6" s="590"/>
      <c r="B6" s="628" t="s">
        <v>155</v>
      </c>
      <c r="C6" s="629"/>
      <c r="D6" s="629"/>
      <c r="E6" s="629"/>
      <c r="F6" s="629"/>
      <c r="G6" s="633" t="s">
        <v>31</v>
      </c>
      <c r="H6" s="628" t="s">
        <v>156</v>
      </c>
      <c r="I6" s="629"/>
      <c r="J6" s="629"/>
      <c r="K6" s="629"/>
      <c r="L6" s="629"/>
      <c r="M6" s="630" t="s">
        <v>30</v>
      </c>
      <c r="N6" s="628" t="s">
        <v>157</v>
      </c>
      <c r="O6" s="629"/>
      <c r="P6" s="629"/>
      <c r="Q6" s="629"/>
      <c r="R6" s="629"/>
      <c r="S6" s="633" t="s">
        <v>31</v>
      </c>
      <c r="T6" s="628" t="s">
        <v>158</v>
      </c>
      <c r="U6" s="629"/>
      <c r="V6" s="629"/>
      <c r="W6" s="629"/>
      <c r="X6" s="629"/>
      <c r="Y6" s="646" t="s">
        <v>30</v>
      </c>
    </row>
    <row r="7" spans="1:25" s="93" customFormat="1" ht="26.25" customHeight="1">
      <c r="A7" s="591"/>
      <c r="B7" s="602" t="s">
        <v>20</v>
      </c>
      <c r="C7" s="594"/>
      <c r="D7" s="593" t="s">
        <v>19</v>
      </c>
      <c r="E7" s="594"/>
      <c r="F7" s="661" t="s">
        <v>15</v>
      </c>
      <c r="G7" s="634"/>
      <c r="H7" s="602" t="s">
        <v>20</v>
      </c>
      <c r="I7" s="594"/>
      <c r="J7" s="593" t="s">
        <v>19</v>
      </c>
      <c r="K7" s="594"/>
      <c r="L7" s="661" t="s">
        <v>15</v>
      </c>
      <c r="M7" s="631"/>
      <c r="N7" s="602" t="s">
        <v>20</v>
      </c>
      <c r="O7" s="594"/>
      <c r="P7" s="593" t="s">
        <v>19</v>
      </c>
      <c r="Q7" s="594"/>
      <c r="R7" s="661" t="s">
        <v>15</v>
      </c>
      <c r="S7" s="634"/>
      <c r="T7" s="602" t="s">
        <v>20</v>
      </c>
      <c r="U7" s="594"/>
      <c r="V7" s="593" t="s">
        <v>19</v>
      </c>
      <c r="W7" s="594"/>
      <c r="X7" s="661" t="s">
        <v>15</v>
      </c>
      <c r="Y7" s="647"/>
    </row>
    <row r="8" spans="1:25" s="120" customFormat="1" ht="15.75" customHeight="1" thickBot="1">
      <c r="A8" s="592"/>
      <c r="B8" s="123" t="s">
        <v>28</v>
      </c>
      <c r="C8" s="121" t="s">
        <v>27</v>
      </c>
      <c r="D8" s="122" t="s">
        <v>28</v>
      </c>
      <c r="E8" s="121" t="s">
        <v>27</v>
      </c>
      <c r="F8" s="642"/>
      <c r="G8" s="635"/>
      <c r="H8" s="123" t="s">
        <v>28</v>
      </c>
      <c r="I8" s="121" t="s">
        <v>27</v>
      </c>
      <c r="J8" s="122" t="s">
        <v>28</v>
      </c>
      <c r="K8" s="121" t="s">
        <v>27</v>
      </c>
      <c r="L8" s="642"/>
      <c r="M8" s="632"/>
      <c r="N8" s="123" t="s">
        <v>28</v>
      </c>
      <c r="O8" s="121" t="s">
        <v>27</v>
      </c>
      <c r="P8" s="122" t="s">
        <v>28</v>
      </c>
      <c r="Q8" s="121" t="s">
        <v>27</v>
      </c>
      <c r="R8" s="642"/>
      <c r="S8" s="635"/>
      <c r="T8" s="123" t="s">
        <v>28</v>
      </c>
      <c r="U8" s="121" t="s">
        <v>27</v>
      </c>
      <c r="V8" s="122" t="s">
        <v>28</v>
      </c>
      <c r="W8" s="121" t="s">
        <v>27</v>
      </c>
      <c r="X8" s="642"/>
      <c r="Y8" s="648"/>
    </row>
    <row r="9" spans="1:25" s="501" customFormat="1" ht="18" customHeight="1" thickBot="1" thickTop="1">
      <c r="A9" s="725" t="s">
        <v>22</v>
      </c>
      <c r="B9" s="717">
        <f>B10+B14+B24+B32+B40+B44</f>
        <v>28564.663999999997</v>
      </c>
      <c r="C9" s="718">
        <f>C10+C14+C24+C32+C40+C44</f>
        <v>17918.414</v>
      </c>
      <c r="D9" s="719">
        <f>D10+D14+D24+D32+D40+D44</f>
        <v>6703.6720000000005</v>
      </c>
      <c r="E9" s="718">
        <f>E10+E14+E24+E32+E40+E44</f>
        <v>3775.749</v>
      </c>
      <c r="F9" s="719">
        <f>SUM(B9:E9)</f>
        <v>56962.498999999996</v>
      </c>
      <c r="G9" s="720">
        <f>F9/$F$9</f>
        <v>1</v>
      </c>
      <c r="H9" s="717">
        <f>H10+H14+H24+H32+H40+H44</f>
        <v>22667.240000000005</v>
      </c>
      <c r="I9" s="718">
        <f>I10+I14+I24+I32+I40+I44</f>
        <v>13770.896999999999</v>
      </c>
      <c r="J9" s="719">
        <f>J10+J14+J24+J32+J40+J44</f>
        <v>13365.398</v>
      </c>
      <c r="K9" s="718">
        <f>K10+K14+K24+K32+K40+K44</f>
        <v>6515.664</v>
      </c>
      <c r="L9" s="719">
        <f>SUM(H9:K9)</f>
        <v>56319.199</v>
      </c>
      <c r="M9" s="721">
        <f>IF(ISERROR(F9/L9-1),"         /0",(F9/L9-1))</f>
        <v>0.011422392566343031</v>
      </c>
      <c r="N9" s="717">
        <f>N10+N14+N24+N32+N40+N44</f>
        <v>241632.0229999998</v>
      </c>
      <c r="O9" s="718">
        <f>O10+O14+O24+O32+O40+O44</f>
        <v>145723.13999999998</v>
      </c>
      <c r="P9" s="719">
        <f>P10+P14+P24+P32+P40+P44</f>
        <v>116138.38899999998</v>
      </c>
      <c r="Q9" s="718">
        <f>Q10+Q14+Q24+Q32+Q40+Q44</f>
        <v>49861.86799999998</v>
      </c>
      <c r="R9" s="719">
        <f>SUM(N9:Q9)</f>
        <v>553355.4199999998</v>
      </c>
      <c r="S9" s="720">
        <f>R9/$R$9</f>
        <v>1</v>
      </c>
      <c r="T9" s="717">
        <f>T10+T14+T24+T32+T40+T44</f>
        <v>226600.55300000016</v>
      </c>
      <c r="U9" s="718">
        <f>U10+U14+U24+U32+U40+U44</f>
        <v>129431.528</v>
      </c>
      <c r="V9" s="719">
        <f>V10+V14+V24+V32+V40+V44</f>
        <v>128038.89400000001</v>
      </c>
      <c r="W9" s="718">
        <f>W10+W14+W24+W32+W40+W44</f>
        <v>56307.687000000005</v>
      </c>
      <c r="X9" s="719">
        <f>SUM(T9:W9)</f>
        <v>540378.6620000002</v>
      </c>
      <c r="Y9" s="722">
        <f>IF(ISERROR(R9/X9-1),"         /0",(R9/X9-1))</f>
        <v>0.024014193957939023</v>
      </c>
    </row>
    <row r="10" spans="1:25" s="134" customFormat="1" ht="19.5" customHeight="1" thickTop="1">
      <c r="A10" s="143" t="s">
        <v>53</v>
      </c>
      <c r="B10" s="140">
        <f>SUM(B11:B13)</f>
        <v>17561.540999999997</v>
      </c>
      <c r="C10" s="139">
        <f>SUM(C11:C13)</f>
        <v>8045.381999999999</v>
      </c>
      <c r="D10" s="138">
        <f>SUM(D11:D13)</f>
        <v>5503.591</v>
      </c>
      <c r="E10" s="137">
        <f>SUM(E11:E13)</f>
        <v>3141.7389999999996</v>
      </c>
      <c r="F10" s="138">
        <f aca="true" t="shared" si="0" ref="F10:F44">SUM(B10:E10)</f>
        <v>34252.253</v>
      </c>
      <c r="G10" s="141">
        <f aca="true" t="shared" si="1" ref="G10:G44">F10/$F$9</f>
        <v>0.6013123300647326</v>
      </c>
      <c r="H10" s="140">
        <f>SUM(H11:H13)</f>
        <v>12634.788</v>
      </c>
      <c r="I10" s="139">
        <f>SUM(I11:I13)</f>
        <v>5348.534999999999</v>
      </c>
      <c r="J10" s="138">
        <f>SUM(J11:J13)</f>
        <v>10791.946</v>
      </c>
      <c r="K10" s="137">
        <f>SUM(K11:K13)</f>
        <v>5039.134</v>
      </c>
      <c r="L10" s="138">
        <f aca="true" t="shared" si="2" ref="L10:L44">SUM(H10:K10)</f>
        <v>33814.403</v>
      </c>
      <c r="M10" s="142">
        <f aca="true" t="shared" si="3" ref="M10:M23">IF(ISERROR(F10/L10-1),"         /0",(F10/L10-1))</f>
        <v>0.012948624288886545</v>
      </c>
      <c r="N10" s="140">
        <f>SUM(N11:N13)</f>
        <v>144761.04499999984</v>
      </c>
      <c r="O10" s="139">
        <f>SUM(O11:O13)</f>
        <v>56923.741999999984</v>
      </c>
      <c r="P10" s="138">
        <f>SUM(P11:P13)</f>
        <v>94505.33399999997</v>
      </c>
      <c r="Q10" s="137">
        <f>SUM(Q11:Q13)</f>
        <v>36153.52599999998</v>
      </c>
      <c r="R10" s="138">
        <f aca="true" t="shared" si="4" ref="R10:R44">SUM(N10:Q10)</f>
        <v>332343.64699999976</v>
      </c>
      <c r="S10" s="141">
        <f aca="true" t="shared" si="5" ref="S10:S44">R10/$R$9</f>
        <v>0.6005970755649234</v>
      </c>
      <c r="T10" s="140">
        <f>SUM(T11:T13)</f>
        <v>134381.35200000013</v>
      </c>
      <c r="U10" s="139">
        <f>SUM(U11:U13)</f>
        <v>45504.554999999986</v>
      </c>
      <c r="V10" s="138">
        <f>SUM(V11:V13)</f>
        <v>109417.76400000001</v>
      </c>
      <c r="W10" s="137">
        <f>SUM(W11:W13)</f>
        <v>43865.184</v>
      </c>
      <c r="X10" s="138">
        <f aca="true" t="shared" si="6" ref="X10:X41">SUM(T10:W10)</f>
        <v>333168.85500000016</v>
      </c>
      <c r="Y10" s="135">
        <f aca="true" t="shared" si="7" ref="Y10:Y44">IF(ISERROR(R10/X10-1),"         /0",IF(R10/X10&gt;5,"  *  ",(R10/X10-1)))</f>
        <v>-0.002476846162587365</v>
      </c>
    </row>
    <row r="11" spans="1:25" ht="19.5" customHeight="1">
      <c r="A11" s="239" t="s">
        <v>388</v>
      </c>
      <c r="B11" s="240">
        <v>17380.424</v>
      </c>
      <c r="C11" s="241">
        <v>7941.374999999999</v>
      </c>
      <c r="D11" s="242">
        <v>5466.857</v>
      </c>
      <c r="E11" s="263">
        <v>3124.2999999999997</v>
      </c>
      <c r="F11" s="242">
        <f t="shared" si="0"/>
        <v>33912.956</v>
      </c>
      <c r="G11" s="243">
        <f t="shared" si="1"/>
        <v>0.5953558322643113</v>
      </c>
      <c r="H11" s="240">
        <v>12524.183</v>
      </c>
      <c r="I11" s="241">
        <v>5261.676999999999</v>
      </c>
      <c r="J11" s="242">
        <v>10582.437</v>
      </c>
      <c r="K11" s="263">
        <v>4897.535</v>
      </c>
      <c r="L11" s="242">
        <f t="shared" si="2"/>
        <v>33265.831999999995</v>
      </c>
      <c r="M11" s="244">
        <f t="shared" si="3"/>
        <v>0.01945311333262323</v>
      </c>
      <c r="N11" s="240">
        <v>142968.64599999983</v>
      </c>
      <c r="O11" s="241">
        <v>55885.959999999985</v>
      </c>
      <c r="P11" s="242">
        <v>94310.77299999997</v>
      </c>
      <c r="Q11" s="263">
        <v>35998.851999999984</v>
      </c>
      <c r="R11" s="242">
        <f t="shared" si="4"/>
        <v>329164.2309999998</v>
      </c>
      <c r="S11" s="243">
        <f t="shared" si="5"/>
        <v>0.594851372378353</v>
      </c>
      <c r="T11" s="240">
        <v>133322.01500000013</v>
      </c>
      <c r="U11" s="241">
        <v>44499.931999999986</v>
      </c>
      <c r="V11" s="242">
        <v>106843.306</v>
      </c>
      <c r="W11" s="263">
        <v>42180.884000000005</v>
      </c>
      <c r="X11" s="242">
        <f t="shared" si="6"/>
        <v>326846.1370000001</v>
      </c>
      <c r="Y11" s="245">
        <f t="shared" si="7"/>
        <v>0.007092309614782799</v>
      </c>
    </row>
    <row r="12" spans="1:25" ht="19.5" customHeight="1">
      <c r="A12" s="246" t="s">
        <v>389</v>
      </c>
      <c r="B12" s="247">
        <v>132.982</v>
      </c>
      <c r="C12" s="248">
        <v>103.384</v>
      </c>
      <c r="D12" s="249">
        <v>36.734</v>
      </c>
      <c r="E12" s="266">
        <v>17.439</v>
      </c>
      <c r="F12" s="249">
        <f t="shared" si="0"/>
        <v>290.539</v>
      </c>
      <c r="G12" s="250">
        <f t="shared" si="1"/>
        <v>0.005100531140672041</v>
      </c>
      <c r="H12" s="247">
        <v>86.08600000000001</v>
      </c>
      <c r="I12" s="248">
        <v>86.858</v>
      </c>
      <c r="J12" s="249">
        <v>209.509</v>
      </c>
      <c r="K12" s="266">
        <v>130.644</v>
      </c>
      <c r="L12" s="249">
        <f t="shared" si="2"/>
        <v>513.097</v>
      </c>
      <c r="M12" s="251">
        <f t="shared" si="3"/>
        <v>-0.4337542414007488</v>
      </c>
      <c r="N12" s="247">
        <v>1182.727</v>
      </c>
      <c r="O12" s="248">
        <v>1006.5949999999999</v>
      </c>
      <c r="P12" s="249">
        <v>101.989</v>
      </c>
      <c r="Q12" s="266">
        <v>99.28799999999998</v>
      </c>
      <c r="R12" s="249">
        <f t="shared" si="4"/>
        <v>2390.599</v>
      </c>
      <c r="S12" s="250">
        <f t="shared" si="5"/>
        <v>0.004320187195419539</v>
      </c>
      <c r="T12" s="247">
        <v>498.56899999999985</v>
      </c>
      <c r="U12" s="248">
        <v>865.619</v>
      </c>
      <c r="V12" s="249">
        <v>2523.316</v>
      </c>
      <c r="W12" s="266">
        <v>1396.3840000000002</v>
      </c>
      <c r="X12" s="249">
        <f t="shared" si="6"/>
        <v>5283.888</v>
      </c>
      <c r="Y12" s="252">
        <f t="shared" si="7"/>
        <v>-0.5475681922099787</v>
      </c>
    </row>
    <row r="13" spans="1:25" ht="19.5" customHeight="1" thickBot="1">
      <c r="A13" s="253" t="s">
        <v>390</v>
      </c>
      <c r="B13" s="254">
        <v>48.135000000000005</v>
      </c>
      <c r="C13" s="255">
        <v>0.623</v>
      </c>
      <c r="D13" s="256">
        <v>0</v>
      </c>
      <c r="E13" s="269">
        <v>0</v>
      </c>
      <c r="F13" s="256">
        <f t="shared" si="0"/>
        <v>48.758</v>
      </c>
      <c r="G13" s="257">
        <f t="shared" si="1"/>
        <v>0.0008559666597492502</v>
      </c>
      <c r="H13" s="254">
        <v>24.519000000000002</v>
      </c>
      <c r="I13" s="255">
        <v>0</v>
      </c>
      <c r="J13" s="256"/>
      <c r="K13" s="269">
        <v>10.955</v>
      </c>
      <c r="L13" s="256">
        <f t="shared" si="2"/>
        <v>35.474000000000004</v>
      </c>
      <c r="M13" s="258">
        <f t="shared" si="3"/>
        <v>0.3744714438743868</v>
      </c>
      <c r="N13" s="254">
        <v>609.6719999999999</v>
      </c>
      <c r="O13" s="255">
        <v>31.187</v>
      </c>
      <c r="P13" s="256">
        <v>92.572</v>
      </c>
      <c r="Q13" s="269">
        <v>55.385999999999996</v>
      </c>
      <c r="R13" s="256">
        <f t="shared" si="4"/>
        <v>788.8169999999999</v>
      </c>
      <c r="S13" s="257">
        <f t="shared" si="5"/>
        <v>0.0014255159911508595</v>
      </c>
      <c r="T13" s="254">
        <v>560.768</v>
      </c>
      <c r="U13" s="255">
        <v>139.00400000000002</v>
      </c>
      <c r="V13" s="256">
        <v>51.142</v>
      </c>
      <c r="W13" s="269">
        <v>287.916</v>
      </c>
      <c r="X13" s="256">
        <f t="shared" si="6"/>
        <v>1038.8300000000002</v>
      </c>
      <c r="Y13" s="259">
        <f t="shared" si="7"/>
        <v>-0.2406678667346921</v>
      </c>
    </row>
    <row r="14" spans="1:25" s="134" customFormat="1" ht="19.5" customHeight="1">
      <c r="A14" s="143" t="s">
        <v>52</v>
      </c>
      <c r="B14" s="140">
        <f>SUM(B15:B23)</f>
        <v>4008.904</v>
      </c>
      <c r="C14" s="139">
        <f>SUM(C15:C23)</f>
        <v>4986.583</v>
      </c>
      <c r="D14" s="138">
        <f>SUM(D15:D23)</f>
        <v>576.938</v>
      </c>
      <c r="E14" s="137">
        <f>SUM(E15:E23)</f>
        <v>343.66299999999995</v>
      </c>
      <c r="F14" s="138">
        <f t="shared" si="0"/>
        <v>9916.088</v>
      </c>
      <c r="G14" s="141">
        <f t="shared" si="1"/>
        <v>0.17408098615898154</v>
      </c>
      <c r="H14" s="140">
        <f>SUM(H15:H23)</f>
        <v>4056.6340000000005</v>
      </c>
      <c r="I14" s="139">
        <f>SUM(I15:I23)</f>
        <v>3671.9049999999997</v>
      </c>
      <c r="J14" s="138">
        <f>SUM(J15:J23)</f>
        <v>1032.93</v>
      </c>
      <c r="K14" s="137">
        <f>SUM(K15:K23)</f>
        <v>98.95500000000001</v>
      </c>
      <c r="L14" s="138">
        <f t="shared" si="2"/>
        <v>8860.424</v>
      </c>
      <c r="M14" s="142">
        <f t="shared" si="3"/>
        <v>0.11914373397932176</v>
      </c>
      <c r="N14" s="140">
        <f>SUM(N15:N23)</f>
        <v>35930.016</v>
      </c>
      <c r="O14" s="139">
        <f>SUM(O15:O23)</f>
        <v>43969.547</v>
      </c>
      <c r="P14" s="138">
        <f>SUM(P15:P23)</f>
        <v>6614.1900000000005</v>
      </c>
      <c r="Q14" s="137">
        <f>SUM(Q15:Q23)</f>
        <v>4117.362999999999</v>
      </c>
      <c r="R14" s="138">
        <f t="shared" si="4"/>
        <v>90631.116</v>
      </c>
      <c r="S14" s="141">
        <f t="shared" si="5"/>
        <v>0.16378463592170114</v>
      </c>
      <c r="T14" s="140">
        <f>SUM(T15:T23)</f>
        <v>38110.366</v>
      </c>
      <c r="U14" s="139">
        <f>SUM(U15:U23)</f>
        <v>40136.99100000001</v>
      </c>
      <c r="V14" s="138">
        <f>SUM(V15:V23)</f>
        <v>6370.678999999998</v>
      </c>
      <c r="W14" s="137">
        <f>SUM(W15:W23)</f>
        <v>2373.119</v>
      </c>
      <c r="X14" s="138">
        <f t="shared" si="6"/>
        <v>86991.15500000003</v>
      </c>
      <c r="Y14" s="135">
        <f t="shared" si="7"/>
        <v>0.041842886210672336</v>
      </c>
    </row>
    <row r="15" spans="1:25" ht="19.5" customHeight="1">
      <c r="A15" s="239" t="s">
        <v>393</v>
      </c>
      <c r="B15" s="240">
        <v>616.5730000000001</v>
      </c>
      <c r="C15" s="241">
        <v>1428.188</v>
      </c>
      <c r="D15" s="242">
        <v>29.35</v>
      </c>
      <c r="E15" s="263">
        <v>241.527</v>
      </c>
      <c r="F15" s="242">
        <f t="shared" si="0"/>
        <v>2315.6380000000004</v>
      </c>
      <c r="G15" s="243">
        <f t="shared" si="1"/>
        <v>0.04065197350277769</v>
      </c>
      <c r="H15" s="240">
        <v>991.518</v>
      </c>
      <c r="I15" s="241">
        <v>1012.5740000000001</v>
      </c>
      <c r="J15" s="242">
        <v>0</v>
      </c>
      <c r="K15" s="241">
        <v>39.394000000000005</v>
      </c>
      <c r="L15" s="242">
        <f t="shared" si="2"/>
        <v>2043.486</v>
      </c>
      <c r="M15" s="244">
        <f t="shared" si="3"/>
        <v>0.13318026157262652</v>
      </c>
      <c r="N15" s="240">
        <v>6604.383000000002</v>
      </c>
      <c r="O15" s="241">
        <v>12489.931000000002</v>
      </c>
      <c r="P15" s="242">
        <v>373.895</v>
      </c>
      <c r="Q15" s="241">
        <v>2138.1479999999997</v>
      </c>
      <c r="R15" s="242">
        <f t="shared" si="4"/>
        <v>21606.357000000007</v>
      </c>
      <c r="S15" s="243">
        <f t="shared" si="5"/>
        <v>0.039046074582589275</v>
      </c>
      <c r="T15" s="260">
        <v>7639.919000000002</v>
      </c>
      <c r="U15" s="241">
        <v>10636.187999999996</v>
      </c>
      <c r="V15" s="242">
        <v>86.59</v>
      </c>
      <c r="W15" s="263">
        <v>383.1460000000001</v>
      </c>
      <c r="X15" s="242">
        <f t="shared" si="6"/>
        <v>18745.842999999997</v>
      </c>
      <c r="Y15" s="245">
        <f t="shared" si="7"/>
        <v>0.15259457790188535</v>
      </c>
    </row>
    <row r="16" spans="1:25" ht="19.5" customHeight="1">
      <c r="A16" s="246" t="s">
        <v>391</v>
      </c>
      <c r="B16" s="247">
        <v>891.0230000000001</v>
      </c>
      <c r="C16" s="248">
        <v>793.861</v>
      </c>
      <c r="D16" s="249">
        <v>174.059</v>
      </c>
      <c r="E16" s="266">
        <v>17.079</v>
      </c>
      <c r="F16" s="249">
        <f t="shared" si="0"/>
        <v>1876.022</v>
      </c>
      <c r="G16" s="250">
        <f t="shared" si="1"/>
        <v>0.0329343345698369</v>
      </c>
      <c r="H16" s="247">
        <v>754.2819999999999</v>
      </c>
      <c r="I16" s="248">
        <v>357.89399999999995</v>
      </c>
      <c r="J16" s="249">
        <v>508.995</v>
      </c>
      <c r="K16" s="248">
        <v>19.391</v>
      </c>
      <c r="L16" s="249">
        <f t="shared" si="2"/>
        <v>1640.562</v>
      </c>
      <c r="M16" s="251">
        <f t="shared" si="3"/>
        <v>0.14352398751159656</v>
      </c>
      <c r="N16" s="247">
        <v>8029.868999999999</v>
      </c>
      <c r="O16" s="248">
        <v>6895.051000000001</v>
      </c>
      <c r="P16" s="249">
        <v>2040.6319999999998</v>
      </c>
      <c r="Q16" s="248">
        <v>416.6859999999999</v>
      </c>
      <c r="R16" s="249">
        <f t="shared" si="4"/>
        <v>17382.238</v>
      </c>
      <c r="S16" s="250">
        <f t="shared" si="5"/>
        <v>0.03141242928459977</v>
      </c>
      <c r="T16" s="261">
        <v>7403.564000000002</v>
      </c>
      <c r="U16" s="248">
        <v>6007.542000000001</v>
      </c>
      <c r="V16" s="249">
        <v>3156.729</v>
      </c>
      <c r="W16" s="248">
        <v>484.72299999999996</v>
      </c>
      <c r="X16" s="249">
        <f t="shared" si="6"/>
        <v>17052.558000000005</v>
      </c>
      <c r="Y16" s="252">
        <f t="shared" si="7"/>
        <v>0.019333169838800623</v>
      </c>
    </row>
    <row r="17" spans="1:25" ht="19.5" customHeight="1">
      <c r="A17" s="246" t="s">
        <v>392</v>
      </c>
      <c r="B17" s="247">
        <v>519.552</v>
      </c>
      <c r="C17" s="248">
        <v>1146.523</v>
      </c>
      <c r="D17" s="249">
        <v>127.69200000000001</v>
      </c>
      <c r="E17" s="266">
        <v>45.658</v>
      </c>
      <c r="F17" s="249">
        <f>SUM(B17:E17)</f>
        <v>1839.4249999999997</v>
      </c>
      <c r="G17" s="250">
        <f>F17/$F$9</f>
        <v>0.032291859245852254</v>
      </c>
      <c r="H17" s="247">
        <v>670.4770000000001</v>
      </c>
      <c r="I17" s="248">
        <v>1332.5049999999999</v>
      </c>
      <c r="J17" s="249">
        <v>68.176</v>
      </c>
      <c r="K17" s="248">
        <v>0.209</v>
      </c>
      <c r="L17" s="249">
        <f>SUM(H17:K17)</f>
        <v>2071.3669999999997</v>
      </c>
      <c r="M17" s="251">
        <f>IF(ISERROR(F17/L17-1),"         /0",(F17/L17-1))</f>
        <v>-0.11197532837010538</v>
      </c>
      <c r="N17" s="247">
        <v>4767.201</v>
      </c>
      <c r="O17" s="248">
        <v>11608.943</v>
      </c>
      <c r="P17" s="249">
        <v>1014.9649999999999</v>
      </c>
      <c r="Q17" s="248">
        <v>454.726</v>
      </c>
      <c r="R17" s="249">
        <f>SUM(N17:Q17)</f>
        <v>17845.835</v>
      </c>
      <c r="S17" s="250">
        <f>R17/$R$9</f>
        <v>0.03225022174717292</v>
      </c>
      <c r="T17" s="261">
        <v>6301.213999999999</v>
      </c>
      <c r="U17" s="248">
        <v>13018.658000000005</v>
      </c>
      <c r="V17" s="249">
        <v>887.7259999999999</v>
      </c>
      <c r="W17" s="248">
        <v>162.086</v>
      </c>
      <c r="X17" s="249">
        <f>SUM(T17:W17)</f>
        <v>20369.684</v>
      </c>
      <c r="Y17" s="252">
        <f>IF(ISERROR(R17/X17-1),"         /0",IF(R17/X17&gt;5,"  *  ",(R17/X17-1)))</f>
        <v>-0.12390221664705259</v>
      </c>
    </row>
    <row r="18" spans="1:25" ht="19.5" customHeight="1">
      <c r="A18" s="246" t="s">
        <v>394</v>
      </c>
      <c r="B18" s="247">
        <v>743.838</v>
      </c>
      <c r="C18" s="248">
        <v>916.608</v>
      </c>
      <c r="D18" s="249">
        <v>44.869</v>
      </c>
      <c r="E18" s="266">
        <v>0</v>
      </c>
      <c r="F18" s="249">
        <f t="shared" si="0"/>
        <v>1705.3149999999998</v>
      </c>
      <c r="G18" s="250">
        <f t="shared" si="1"/>
        <v>0.02993750326859782</v>
      </c>
      <c r="H18" s="247">
        <v>511.991</v>
      </c>
      <c r="I18" s="248">
        <v>275.854</v>
      </c>
      <c r="J18" s="249">
        <v>248.416</v>
      </c>
      <c r="K18" s="248">
        <v>0</v>
      </c>
      <c r="L18" s="249">
        <f t="shared" si="2"/>
        <v>1036.261</v>
      </c>
      <c r="M18" s="251">
        <f t="shared" si="3"/>
        <v>0.6456423623006171</v>
      </c>
      <c r="N18" s="247">
        <v>6614.784999999998</v>
      </c>
      <c r="O18" s="248">
        <v>8070.115</v>
      </c>
      <c r="P18" s="249">
        <v>1824.8909999999998</v>
      </c>
      <c r="Q18" s="248">
        <v>575.108</v>
      </c>
      <c r="R18" s="249">
        <f t="shared" si="4"/>
        <v>17084.898999999998</v>
      </c>
      <c r="S18" s="250">
        <f t="shared" si="5"/>
        <v>0.030875091094255486</v>
      </c>
      <c r="T18" s="261">
        <v>6360.392</v>
      </c>
      <c r="U18" s="248">
        <v>4928.859</v>
      </c>
      <c r="V18" s="249">
        <v>1789.7469999999998</v>
      </c>
      <c r="W18" s="248">
        <v>721.954</v>
      </c>
      <c r="X18" s="249">
        <f t="shared" si="6"/>
        <v>13800.952</v>
      </c>
      <c r="Y18" s="252">
        <f t="shared" si="7"/>
        <v>0.23795075875925065</v>
      </c>
    </row>
    <row r="19" spans="1:25" ht="19.5" customHeight="1">
      <c r="A19" s="246" t="s">
        <v>395</v>
      </c>
      <c r="B19" s="247">
        <v>645.2059999999999</v>
      </c>
      <c r="C19" s="248">
        <v>460.94899999999996</v>
      </c>
      <c r="D19" s="249">
        <v>0</v>
      </c>
      <c r="E19" s="266">
        <v>12.46</v>
      </c>
      <c r="F19" s="249">
        <f t="shared" si="0"/>
        <v>1118.6149999999998</v>
      </c>
      <c r="G19" s="250">
        <f t="shared" si="1"/>
        <v>0.01963774447465867</v>
      </c>
      <c r="H19" s="247">
        <v>506.386</v>
      </c>
      <c r="I19" s="248">
        <v>445.244</v>
      </c>
      <c r="J19" s="249">
        <v>207.2</v>
      </c>
      <c r="K19" s="248">
        <v>6.27</v>
      </c>
      <c r="L19" s="249">
        <f t="shared" si="2"/>
        <v>1165.1000000000001</v>
      </c>
      <c r="M19" s="251">
        <f t="shared" si="3"/>
        <v>-0.03989786284439134</v>
      </c>
      <c r="N19" s="247">
        <v>4162.188</v>
      </c>
      <c r="O19" s="248">
        <v>3354.7780000000002</v>
      </c>
      <c r="P19" s="249">
        <v>7.67</v>
      </c>
      <c r="Q19" s="248">
        <v>43.313</v>
      </c>
      <c r="R19" s="249">
        <f t="shared" si="4"/>
        <v>7567.9490000000005</v>
      </c>
      <c r="S19" s="250">
        <f t="shared" si="5"/>
        <v>0.013676470359683118</v>
      </c>
      <c r="T19" s="261">
        <v>3525.095000000001</v>
      </c>
      <c r="U19" s="248">
        <v>3630.640000000001</v>
      </c>
      <c r="V19" s="249">
        <v>207.2</v>
      </c>
      <c r="W19" s="248">
        <v>140.103</v>
      </c>
      <c r="X19" s="249">
        <f t="shared" si="6"/>
        <v>7503.038000000002</v>
      </c>
      <c r="Y19" s="252">
        <f t="shared" si="7"/>
        <v>0.008651295648508972</v>
      </c>
    </row>
    <row r="20" spans="1:25" ht="19.5" customHeight="1">
      <c r="A20" s="246" t="s">
        <v>399</v>
      </c>
      <c r="B20" s="247">
        <v>463.807</v>
      </c>
      <c r="C20" s="248">
        <v>0</v>
      </c>
      <c r="D20" s="249">
        <v>0</v>
      </c>
      <c r="E20" s="266">
        <v>8.402</v>
      </c>
      <c r="F20" s="249">
        <f t="shared" si="0"/>
        <v>472.209</v>
      </c>
      <c r="G20" s="250">
        <f t="shared" si="1"/>
        <v>0.008289822397012463</v>
      </c>
      <c r="H20" s="247">
        <v>425.588</v>
      </c>
      <c r="I20" s="248">
        <v>4.8790000000000004</v>
      </c>
      <c r="J20" s="249">
        <v>0</v>
      </c>
      <c r="K20" s="248">
        <v>28.633000000000003</v>
      </c>
      <c r="L20" s="249">
        <f t="shared" si="2"/>
        <v>459.1</v>
      </c>
      <c r="M20" s="251">
        <f t="shared" si="3"/>
        <v>0.02855369200609892</v>
      </c>
      <c r="N20" s="247">
        <v>3904.5640000000003</v>
      </c>
      <c r="O20" s="248">
        <v>105.17800000000001</v>
      </c>
      <c r="P20" s="249">
        <v>0</v>
      </c>
      <c r="Q20" s="248">
        <v>104.05600000000001</v>
      </c>
      <c r="R20" s="249">
        <f t="shared" si="4"/>
        <v>4113.798</v>
      </c>
      <c r="S20" s="250">
        <f t="shared" si="5"/>
        <v>0.007434277954664293</v>
      </c>
      <c r="T20" s="261">
        <v>3556.0600000000004</v>
      </c>
      <c r="U20" s="248">
        <v>157.692</v>
      </c>
      <c r="V20" s="249">
        <v>100.279</v>
      </c>
      <c r="W20" s="248">
        <v>212.959</v>
      </c>
      <c r="X20" s="249">
        <f t="shared" si="6"/>
        <v>4026.9900000000002</v>
      </c>
      <c r="Y20" s="252">
        <f t="shared" si="7"/>
        <v>0.02155654719778277</v>
      </c>
    </row>
    <row r="21" spans="1:25" ht="19.5" customHeight="1">
      <c r="A21" s="246" t="s">
        <v>396</v>
      </c>
      <c r="B21" s="247">
        <v>88.842</v>
      </c>
      <c r="C21" s="248">
        <v>42.183</v>
      </c>
      <c r="D21" s="249">
        <v>200.968</v>
      </c>
      <c r="E21" s="266">
        <v>18.537</v>
      </c>
      <c r="F21" s="249">
        <f t="shared" si="0"/>
        <v>350.53</v>
      </c>
      <c r="G21" s="250">
        <f t="shared" si="1"/>
        <v>0.00615369771610617</v>
      </c>
      <c r="H21" s="247">
        <v>137.302</v>
      </c>
      <c r="I21" s="248">
        <v>12.626999999999999</v>
      </c>
      <c r="J21" s="249">
        <v>0.14300000000000002</v>
      </c>
      <c r="K21" s="248">
        <v>1.943</v>
      </c>
      <c r="L21" s="249">
        <f t="shared" si="2"/>
        <v>152.01500000000001</v>
      </c>
      <c r="M21" s="251">
        <f t="shared" si="3"/>
        <v>1.3058908660329567</v>
      </c>
      <c r="N21" s="247">
        <v>205.78499999999997</v>
      </c>
      <c r="O21" s="248">
        <v>57.193999999999996</v>
      </c>
      <c r="P21" s="249">
        <v>1317.127</v>
      </c>
      <c r="Q21" s="248">
        <v>373.643</v>
      </c>
      <c r="R21" s="249">
        <f t="shared" si="4"/>
        <v>1953.749</v>
      </c>
      <c r="S21" s="250">
        <f t="shared" si="5"/>
        <v>0.003530730755289251</v>
      </c>
      <c r="T21" s="261">
        <v>1498.5090000000005</v>
      </c>
      <c r="U21" s="248">
        <v>572.4979999999998</v>
      </c>
      <c r="V21" s="249">
        <v>57.36000000000001</v>
      </c>
      <c r="W21" s="248">
        <v>118.91100000000002</v>
      </c>
      <c r="X21" s="249">
        <f t="shared" si="6"/>
        <v>2247.2780000000007</v>
      </c>
      <c r="Y21" s="252">
        <f t="shared" si="7"/>
        <v>-0.13061534887984516</v>
      </c>
    </row>
    <row r="22" spans="1:25" ht="18.75" customHeight="1">
      <c r="A22" s="246" t="s">
        <v>397</v>
      </c>
      <c r="B22" s="247">
        <v>19.038</v>
      </c>
      <c r="C22" s="248">
        <v>196.594</v>
      </c>
      <c r="D22" s="249">
        <v>0</v>
      </c>
      <c r="E22" s="248">
        <v>0</v>
      </c>
      <c r="F22" s="249">
        <f t="shared" si="0"/>
        <v>215.632</v>
      </c>
      <c r="G22" s="250">
        <f t="shared" si="1"/>
        <v>0.003785508076111619</v>
      </c>
      <c r="H22" s="247">
        <v>44.677</v>
      </c>
      <c r="I22" s="248">
        <v>230.138</v>
      </c>
      <c r="J22" s="249">
        <v>0</v>
      </c>
      <c r="K22" s="248">
        <v>3.115</v>
      </c>
      <c r="L22" s="249">
        <f t="shared" si="2"/>
        <v>277.93</v>
      </c>
      <c r="M22" s="251">
        <f t="shared" si="3"/>
        <v>-0.22414996581873137</v>
      </c>
      <c r="N22" s="247">
        <v>1416.3660000000002</v>
      </c>
      <c r="O22" s="248">
        <v>1372.714</v>
      </c>
      <c r="P22" s="249">
        <v>34.83</v>
      </c>
      <c r="Q22" s="248">
        <v>11.503</v>
      </c>
      <c r="R22" s="249">
        <f t="shared" si="4"/>
        <v>2835.413</v>
      </c>
      <c r="S22" s="250">
        <f t="shared" si="5"/>
        <v>0.0051240358321600985</v>
      </c>
      <c r="T22" s="261">
        <v>1623.6320000000005</v>
      </c>
      <c r="U22" s="248">
        <v>1178.014</v>
      </c>
      <c r="V22" s="249">
        <v>75.724</v>
      </c>
      <c r="W22" s="248">
        <v>51.456</v>
      </c>
      <c r="X22" s="249">
        <f t="shared" si="6"/>
        <v>2928.826000000001</v>
      </c>
      <c r="Y22" s="252">
        <f t="shared" si="7"/>
        <v>-0.031894349476548234</v>
      </c>
    </row>
    <row r="23" spans="1:25" ht="19.5" customHeight="1" thickBot="1">
      <c r="A23" s="253" t="s">
        <v>48</v>
      </c>
      <c r="B23" s="254">
        <v>21.025</v>
      </c>
      <c r="C23" s="255">
        <v>1.677</v>
      </c>
      <c r="D23" s="256">
        <v>0</v>
      </c>
      <c r="E23" s="255">
        <v>0</v>
      </c>
      <c r="F23" s="256">
        <f t="shared" si="0"/>
        <v>22.701999999999998</v>
      </c>
      <c r="G23" s="257">
        <f t="shared" si="1"/>
        <v>0.0003985429080279642</v>
      </c>
      <c r="H23" s="254">
        <v>14.413</v>
      </c>
      <c r="I23" s="255">
        <v>0.19</v>
      </c>
      <c r="J23" s="256">
        <v>0</v>
      </c>
      <c r="K23" s="255">
        <v>0</v>
      </c>
      <c r="L23" s="256">
        <f t="shared" si="2"/>
        <v>14.603</v>
      </c>
      <c r="M23" s="251">
        <f t="shared" si="3"/>
        <v>0.5546120660138327</v>
      </c>
      <c r="N23" s="254">
        <v>224.875</v>
      </c>
      <c r="O23" s="255">
        <v>15.643</v>
      </c>
      <c r="P23" s="256">
        <v>0.18000000000000002</v>
      </c>
      <c r="Q23" s="255">
        <v>0.18000000000000002</v>
      </c>
      <c r="R23" s="256">
        <f t="shared" si="4"/>
        <v>240.87800000000001</v>
      </c>
      <c r="S23" s="257">
        <f t="shared" si="5"/>
        <v>0.00043530431128694844</v>
      </c>
      <c r="T23" s="262">
        <v>201.98100000000002</v>
      </c>
      <c r="U23" s="255">
        <v>6.900000000000001</v>
      </c>
      <c r="V23" s="256">
        <v>9.324</v>
      </c>
      <c r="W23" s="255">
        <v>97.781</v>
      </c>
      <c r="X23" s="256">
        <f t="shared" si="6"/>
        <v>315.98600000000005</v>
      </c>
      <c r="Y23" s="259">
        <f t="shared" si="7"/>
        <v>-0.23769407505395812</v>
      </c>
    </row>
    <row r="24" spans="1:25" s="134" customFormat="1" ht="19.5" customHeight="1">
      <c r="A24" s="143" t="s">
        <v>51</v>
      </c>
      <c r="B24" s="140">
        <f>SUM(B25:B31)</f>
        <v>2898.3240000000005</v>
      </c>
      <c r="C24" s="139">
        <f>SUM(C25:C31)</f>
        <v>2960.085</v>
      </c>
      <c r="D24" s="138">
        <f>SUM(D25:D31)</f>
        <v>0</v>
      </c>
      <c r="E24" s="139">
        <f>SUM(E25:E31)</f>
        <v>0</v>
      </c>
      <c r="F24" s="138">
        <f t="shared" si="0"/>
        <v>5858.409000000001</v>
      </c>
      <c r="G24" s="141">
        <f t="shared" si="1"/>
        <v>0.10284676941578706</v>
      </c>
      <c r="H24" s="140">
        <f>SUM(H25:H31)</f>
        <v>2693.1189999999997</v>
      </c>
      <c r="I24" s="139">
        <f>SUM(I25:I31)</f>
        <v>2724.493</v>
      </c>
      <c r="J24" s="138">
        <f>SUM(J25:J31)</f>
        <v>574.732</v>
      </c>
      <c r="K24" s="139">
        <f>SUM(K25:K31)</f>
        <v>493.961</v>
      </c>
      <c r="L24" s="138">
        <f t="shared" si="2"/>
        <v>6486.304999999999</v>
      </c>
      <c r="M24" s="142">
        <f aca="true" t="shared" si="8" ref="M24:M44">IF(ISERROR(F24/L24-1),"         /0",(F24/L24-1))</f>
        <v>-0.09680334181016759</v>
      </c>
      <c r="N24" s="140">
        <f>SUM(N25:N31)</f>
        <v>27710.564</v>
      </c>
      <c r="O24" s="139">
        <f>SUM(O25:O31)</f>
        <v>27797.613000000005</v>
      </c>
      <c r="P24" s="138">
        <f>SUM(P25:P31)</f>
        <v>6154.0740000000005</v>
      </c>
      <c r="Q24" s="139">
        <f>SUM(Q25:Q31)</f>
        <v>4991.462</v>
      </c>
      <c r="R24" s="138">
        <f t="shared" si="4"/>
        <v>66653.713</v>
      </c>
      <c r="S24" s="141">
        <f t="shared" si="5"/>
        <v>0.12045370948024695</v>
      </c>
      <c r="T24" s="140">
        <f>SUM(T25:T31)</f>
        <v>26478.590000000004</v>
      </c>
      <c r="U24" s="139">
        <f>SUM(U25:U31)</f>
        <v>26703.820999999996</v>
      </c>
      <c r="V24" s="138">
        <f>SUM(V25:V31)</f>
        <v>5793.981</v>
      </c>
      <c r="W24" s="139">
        <f>SUM(W25:W31)</f>
        <v>5007.117</v>
      </c>
      <c r="X24" s="138">
        <f t="shared" si="6"/>
        <v>63983.509</v>
      </c>
      <c r="Y24" s="135">
        <f t="shared" si="7"/>
        <v>0.04173269084069786</v>
      </c>
    </row>
    <row r="25" spans="1:25" ht="19.5" customHeight="1">
      <c r="A25" s="239" t="s">
        <v>400</v>
      </c>
      <c r="B25" s="240">
        <v>848.46</v>
      </c>
      <c r="C25" s="241">
        <v>1433.4239999999998</v>
      </c>
      <c r="D25" s="242">
        <v>0</v>
      </c>
      <c r="E25" s="241">
        <v>0</v>
      </c>
      <c r="F25" s="242">
        <f t="shared" si="0"/>
        <v>2281.884</v>
      </c>
      <c r="G25" s="243">
        <f t="shared" si="1"/>
        <v>0.04005940820819677</v>
      </c>
      <c r="H25" s="240">
        <v>627.5530000000001</v>
      </c>
      <c r="I25" s="241">
        <v>1274.674</v>
      </c>
      <c r="J25" s="242">
        <v>0</v>
      </c>
      <c r="K25" s="241">
        <v>0</v>
      </c>
      <c r="L25" s="242">
        <f t="shared" si="2"/>
        <v>1902.227</v>
      </c>
      <c r="M25" s="244">
        <f t="shared" si="8"/>
        <v>0.19958553842417337</v>
      </c>
      <c r="N25" s="240">
        <v>7964.0639999999985</v>
      </c>
      <c r="O25" s="241">
        <v>14304.869</v>
      </c>
      <c r="P25" s="242">
        <v>11.959</v>
      </c>
      <c r="Q25" s="241">
        <v>0.1</v>
      </c>
      <c r="R25" s="242">
        <f t="shared" si="4"/>
        <v>22280.991999999995</v>
      </c>
      <c r="S25" s="243">
        <f t="shared" si="5"/>
        <v>0.04026524579808038</v>
      </c>
      <c r="T25" s="240">
        <v>7449.526000000002</v>
      </c>
      <c r="U25" s="241">
        <v>13400.686</v>
      </c>
      <c r="V25" s="242">
        <v>0</v>
      </c>
      <c r="W25" s="241">
        <v>0</v>
      </c>
      <c r="X25" s="242">
        <f t="shared" si="6"/>
        <v>20850.212</v>
      </c>
      <c r="Y25" s="245">
        <f t="shared" si="7"/>
        <v>0.06862184422872986</v>
      </c>
    </row>
    <row r="26" spans="1:25" ht="19.5" customHeight="1">
      <c r="A26" s="246" t="s">
        <v>405</v>
      </c>
      <c r="B26" s="247">
        <v>887.717</v>
      </c>
      <c r="C26" s="248">
        <v>519.334</v>
      </c>
      <c r="D26" s="249">
        <v>0</v>
      </c>
      <c r="E26" s="248">
        <v>0</v>
      </c>
      <c r="F26" s="249">
        <f t="shared" si="0"/>
        <v>1407.051</v>
      </c>
      <c r="G26" s="250">
        <f t="shared" si="1"/>
        <v>0.024701356589007798</v>
      </c>
      <c r="H26" s="247">
        <v>832.283</v>
      </c>
      <c r="I26" s="248">
        <v>481.52500000000003</v>
      </c>
      <c r="J26" s="249">
        <v>574.732</v>
      </c>
      <c r="K26" s="248"/>
      <c r="L26" s="249">
        <f t="shared" si="2"/>
        <v>1888.54</v>
      </c>
      <c r="M26" s="251">
        <f t="shared" si="8"/>
        <v>-0.2549530325012973</v>
      </c>
      <c r="N26" s="247">
        <v>8442.883</v>
      </c>
      <c r="O26" s="248">
        <v>4854.802000000001</v>
      </c>
      <c r="P26" s="249">
        <v>6142.067000000001</v>
      </c>
      <c r="Q26" s="248"/>
      <c r="R26" s="249">
        <f t="shared" si="4"/>
        <v>19439.752</v>
      </c>
      <c r="S26" s="250">
        <f t="shared" si="5"/>
        <v>0.035130679663352725</v>
      </c>
      <c r="T26" s="247">
        <v>7667.925999999999</v>
      </c>
      <c r="U26" s="248">
        <v>4481.340999999999</v>
      </c>
      <c r="V26" s="249">
        <v>5793.981</v>
      </c>
      <c r="W26" s="248">
        <v>40.074</v>
      </c>
      <c r="X26" s="249">
        <f t="shared" si="6"/>
        <v>17983.322</v>
      </c>
      <c r="Y26" s="252">
        <f t="shared" si="7"/>
        <v>0.08098781749000539</v>
      </c>
    </row>
    <row r="27" spans="1:25" ht="19.5" customHeight="1">
      <c r="A27" s="246" t="s">
        <v>427</v>
      </c>
      <c r="B27" s="247">
        <v>792.525</v>
      </c>
      <c r="C27" s="248">
        <v>148.644</v>
      </c>
      <c r="D27" s="249">
        <v>0</v>
      </c>
      <c r="E27" s="248">
        <v>0</v>
      </c>
      <c r="F27" s="249">
        <f>SUM(B27:E27)</f>
        <v>941.169</v>
      </c>
      <c r="G27" s="250">
        <f>F27/$F$9</f>
        <v>0.016522607268336313</v>
      </c>
      <c r="H27" s="247">
        <v>922.53</v>
      </c>
      <c r="I27" s="248">
        <v>110.023</v>
      </c>
      <c r="J27" s="249"/>
      <c r="K27" s="248"/>
      <c r="L27" s="249">
        <f>SUM(H27:K27)</f>
        <v>1032.5529999999999</v>
      </c>
      <c r="M27" s="251">
        <f>IF(ISERROR(F27/L27-1),"         /0",(F27/L27-1))</f>
        <v>-0.08850296304402772</v>
      </c>
      <c r="N27" s="247">
        <v>8051.071999999999</v>
      </c>
      <c r="O27" s="248">
        <v>1283.248</v>
      </c>
      <c r="P27" s="249">
        <v>0</v>
      </c>
      <c r="Q27" s="248">
        <v>20.6</v>
      </c>
      <c r="R27" s="249">
        <f>SUM(N27:Q27)</f>
        <v>9354.92</v>
      </c>
      <c r="S27" s="250">
        <f>R27/$R$9</f>
        <v>0.016905807121216962</v>
      </c>
      <c r="T27" s="247">
        <v>8161.225000000001</v>
      </c>
      <c r="U27" s="248">
        <v>750.51</v>
      </c>
      <c r="V27" s="249"/>
      <c r="W27" s="248"/>
      <c r="X27" s="249">
        <f>SUM(T27:W27)</f>
        <v>8911.735</v>
      </c>
      <c r="Y27" s="252">
        <f>IF(ISERROR(R27/X27-1),"         /0",IF(R27/X27&gt;5,"  *  ",(R27/X27-1)))</f>
        <v>0.049730495801322494</v>
      </c>
    </row>
    <row r="28" spans="1:25" ht="19.5" customHeight="1">
      <c r="A28" s="246" t="s">
        <v>401</v>
      </c>
      <c r="B28" s="247">
        <v>246.811</v>
      </c>
      <c r="C28" s="248">
        <v>264.203</v>
      </c>
      <c r="D28" s="249">
        <v>0</v>
      </c>
      <c r="E28" s="248">
        <v>0</v>
      </c>
      <c r="F28" s="249">
        <f t="shared" si="0"/>
        <v>511.014</v>
      </c>
      <c r="G28" s="250">
        <f t="shared" si="1"/>
        <v>0.008971060065324733</v>
      </c>
      <c r="H28" s="247">
        <v>252.805</v>
      </c>
      <c r="I28" s="248">
        <v>278.083</v>
      </c>
      <c r="J28" s="249">
        <v>0</v>
      </c>
      <c r="K28" s="248">
        <v>0</v>
      </c>
      <c r="L28" s="249">
        <f t="shared" si="2"/>
        <v>530.888</v>
      </c>
      <c r="M28" s="251" t="s">
        <v>43</v>
      </c>
      <c r="N28" s="247">
        <v>2118.2899999999995</v>
      </c>
      <c r="O28" s="248">
        <v>2356.523</v>
      </c>
      <c r="P28" s="249">
        <v>0</v>
      </c>
      <c r="Q28" s="248">
        <v>0</v>
      </c>
      <c r="R28" s="249">
        <f t="shared" si="4"/>
        <v>4474.813</v>
      </c>
      <c r="S28" s="250">
        <f t="shared" si="5"/>
        <v>0.008086688660246612</v>
      </c>
      <c r="T28" s="247">
        <v>2509.154</v>
      </c>
      <c r="U28" s="248">
        <v>2537.655</v>
      </c>
      <c r="V28" s="249">
        <v>0</v>
      </c>
      <c r="W28" s="248">
        <v>0</v>
      </c>
      <c r="X28" s="249">
        <f t="shared" si="6"/>
        <v>5046.809</v>
      </c>
      <c r="Y28" s="252">
        <f t="shared" si="7"/>
        <v>-0.11333815089891452</v>
      </c>
    </row>
    <row r="29" spans="1:25" ht="19.5" customHeight="1">
      <c r="A29" s="246" t="s">
        <v>402</v>
      </c>
      <c r="B29" s="247">
        <v>86.15399999999998</v>
      </c>
      <c r="C29" s="248">
        <v>289.48400000000004</v>
      </c>
      <c r="D29" s="249">
        <v>0</v>
      </c>
      <c r="E29" s="248">
        <v>0</v>
      </c>
      <c r="F29" s="249">
        <f t="shared" si="0"/>
        <v>375.63800000000003</v>
      </c>
      <c r="G29" s="250">
        <f t="shared" si="1"/>
        <v>0.006594478939556357</v>
      </c>
      <c r="H29" s="247">
        <v>35.828</v>
      </c>
      <c r="I29" s="248">
        <v>326.926</v>
      </c>
      <c r="J29" s="249"/>
      <c r="K29" s="248">
        <v>493.961</v>
      </c>
      <c r="L29" s="249">
        <f t="shared" si="2"/>
        <v>856.715</v>
      </c>
      <c r="M29" s="251">
        <f t="shared" si="8"/>
        <v>-0.5615368004528927</v>
      </c>
      <c r="N29" s="247">
        <v>760.8900000000001</v>
      </c>
      <c r="O29" s="248">
        <v>2534.589</v>
      </c>
      <c r="P29" s="249"/>
      <c r="Q29" s="248">
        <v>4970.762000000001</v>
      </c>
      <c r="R29" s="249">
        <f t="shared" si="4"/>
        <v>8266.241000000002</v>
      </c>
      <c r="S29" s="250">
        <f t="shared" si="5"/>
        <v>0.014938393483161337</v>
      </c>
      <c r="T29" s="247">
        <v>345.1969999999999</v>
      </c>
      <c r="U29" s="248">
        <v>3182.8839999999996</v>
      </c>
      <c r="V29" s="249"/>
      <c r="W29" s="248">
        <v>1375.076</v>
      </c>
      <c r="X29" s="249">
        <f t="shared" si="6"/>
        <v>4903.156999999999</v>
      </c>
      <c r="Y29" s="252">
        <f t="shared" si="7"/>
        <v>0.6859017567661005</v>
      </c>
    </row>
    <row r="30" spans="1:25" ht="19.5" customHeight="1">
      <c r="A30" s="246" t="s">
        <v>403</v>
      </c>
      <c r="B30" s="247">
        <v>25.330000000000002</v>
      </c>
      <c r="C30" s="248">
        <v>304.996</v>
      </c>
      <c r="D30" s="249">
        <v>0</v>
      </c>
      <c r="E30" s="248">
        <v>0</v>
      </c>
      <c r="F30" s="249">
        <f t="shared" si="0"/>
        <v>330.32599999999996</v>
      </c>
      <c r="G30" s="250">
        <f t="shared" si="1"/>
        <v>0.005799008221180745</v>
      </c>
      <c r="H30" s="247">
        <v>16.999</v>
      </c>
      <c r="I30" s="248">
        <v>253.212</v>
      </c>
      <c r="J30" s="249"/>
      <c r="K30" s="248"/>
      <c r="L30" s="249">
        <f t="shared" si="2"/>
        <v>270.211</v>
      </c>
      <c r="M30" s="251">
        <f t="shared" si="8"/>
        <v>0.22247428861149232</v>
      </c>
      <c r="N30" s="247">
        <v>275.515</v>
      </c>
      <c r="O30" s="248">
        <v>2438.0600000000004</v>
      </c>
      <c r="P30" s="249"/>
      <c r="Q30" s="248"/>
      <c r="R30" s="249">
        <f t="shared" si="4"/>
        <v>2713.5750000000003</v>
      </c>
      <c r="S30" s="250">
        <f t="shared" si="5"/>
        <v>0.004903855464178884</v>
      </c>
      <c r="T30" s="247">
        <v>299.326</v>
      </c>
      <c r="U30" s="248">
        <v>2349.847</v>
      </c>
      <c r="V30" s="249"/>
      <c r="W30" s="248"/>
      <c r="X30" s="249">
        <f t="shared" si="6"/>
        <v>2649.1730000000002</v>
      </c>
      <c r="Y30" s="252">
        <f t="shared" si="7"/>
        <v>0.024310228135346446</v>
      </c>
    </row>
    <row r="31" spans="1:25" ht="19.5" customHeight="1" thickBot="1">
      <c r="A31" s="246" t="s">
        <v>48</v>
      </c>
      <c r="B31" s="247">
        <v>11.327000000000002</v>
      </c>
      <c r="C31" s="248">
        <v>0</v>
      </c>
      <c r="D31" s="249">
        <v>0</v>
      </c>
      <c r="E31" s="248">
        <v>0</v>
      </c>
      <c r="F31" s="249">
        <f t="shared" si="0"/>
        <v>11.327000000000002</v>
      </c>
      <c r="G31" s="250">
        <f t="shared" si="1"/>
        <v>0.00019885012418433402</v>
      </c>
      <c r="H31" s="247">
        <v>5.121</v>
      </c>
      <c r="I31" s="248">
        <v>0.05</v>
      </c>
      <c r="J31" s="249"/>
      <c r="K31" s="248"/>
      <c r="L31" s="249">
        <f t="shared" si="2"/>
        <v>5.171</v>
      </c>
      <c r="M31" s="251">
        <f t="shared" si="8"/>
        <v>1.1904853993424873</v>
      </c>
      <c r="N31" s="247">
        <v>97.85000000000001</v>
      </c>
      <c r="O31" s="248">
        <v>25.522000000000002</v>
      </c>
      <c r="P31" s="249">
        <v>0.048</v>
      </c>
      <c r="Q31" s="248">
        <v>0</v>
      </c>
      <c r="R31" s="249">
        <f t="shared" si="4"/>
        <v>123.42000000000002</v>
      </c>
      <c r="S31" s="250">
        <f t="shared" si="5"/>
        <v>0.00022303929001002656</v>
      </c>
      <c r="T31" s="247">
        <v>46.236000000000004</v>
      </c>
      <c r="U31" s="248">
        <v>0.898</v>
      </c>
      <c r="V31" s="249">
        <v>0</v>
      </c>
      <c r="W31" s="248">
        <v>3591.967</v>
      </c>
      <c r="X31" s="249">
        <f t="shared" si="6"/>
        <v>3639.101</v>
      </c>
      <c r="Y31" s="252">
        <f t="shared" si="7"/>
        <v>-0.9660850303412848</v>
      </c>
    </row>
    <row r="32" spans="1:25" s="134" customFormat="1" ht="19.5" customHeight="1">
      <c r="A32" s="143" t="s">
        <v>50</v>
      </c>
      <c r="B32" s="140">
        <f>SUM(B33:B39)</f>
        <v>3601.713000000001</v>
      </c>
      <c r="C32" s="139">
        <f>SUM(C33:C39)</f>
        <v>1884.931</v>
      </c>
      <c r="D32" s="138">
        <f>SUM(D33:D39)</f>
        <v>119.928</v>
      </c>
      <c r="E32" s="139">
        <f>SUM(E33:E39)</f>
        <v>231.757</v>
      </c>
      <c r="F32" s="138">
        <f t="shared" si="0"/>
        <v>5838.329000000001</v>
      </c>
      <c r="G32" s="141">
        <f t="shared" si="1"/>
        <v>0.10249425679164816</v>
      </c>
      <c r="H32" s="140">
        <f>SUM(H33:H39)</f>
        <v>2961.492</v>
      </c>
      <c r="I32" s="139">
        <f>SUM(I33:I39)</f>
        <v>2006.4250000000002</v>
      </c>
      <c r="J32" s="138">
        <f>SUM(J33:J39)</f>
        <v>692.2629999999999</v>
      </c>
      <c r="K32" s="139">
        <f>SUM(K33:K39)</f>
        <v>858.261</v>
      </c>
      <c r="L32" s="138">
        <f t="shared" si="2"/>
        <v>6518.441000000001</v>
      </c>
      <c r="M32" s="142">
        <f t="shared" si="8"/>
        <v>-0.10433660441200587</v>
      </c>
      <c r="N32" s="140">
        <f>SUM(N33:N39)</f>
        <v>28993.731999999996</v>
      </c>
      <c r="O32" s="139">
        <f>SUM(O33:O39)</f>
        <v>16623.589999999997</v>
      </c>
      <c r="P32" s="138">
        <f>SUM(P33:P39)</f>
        <v>6135.730999999999</v>
      </c>
      <c r="Q32" s="139">
        <f>SUM(Q33:Q39)</f>
        <v>4105.67</v>
      </c>
      <c r="R32" s="138">
        <f t="shared" si="4"/>
        <v>55858.72299999999</v>
      </c>
      <c r="S32" s="141">
        <f t="shared" si="5"/>
        <v>0.10094547009226007</v>
      </c>
      <c r="T32" s="140">
        <f>SUM(T33:T39)</f>
        <v>25203.450000000004</v>
      </c>
      <c r="U32" s="139">
        <f>SUM(U33:U39)</f>
        <v>16922.257999999998</v>
      </c>
      <c r="V32" s="138">
        <f>SUM(V33:V39)</f>
        <v>5556.156</v>
      </c>
      <c r="W32" s="139">
        <f>SUM(W33:W39)</f>
        <v>4785.831999999999</v>
      </c>
      <c r="X32" s="138">
        <f t="shared" si="6"/>
        <v>52467.696</v>
      </c>
      <c r="Y32" s="135">
        <f t="shared" si="7"/>
        <v>0.06463075870531809</v>
      </c>
    </row>
    <row r="33" spans="1:25" s="104" customFormat="1" ht="19.5" customHeight="1">
      <c r="A33" s="239" t="s">
        <v>412</v>
      </c>
      <c r="B33" s="240">
        <v>2269.3960000000006</v>
      </c>
      <c r="C33" s="241">
        <v>1080.924</v>
      </c>
      <c r="D33" s="242">
        <v>119.928</v>
      </c>
      <c r="E33" s="241">
        <v>11.644</v>
      </c>
      <c r="F33" s="242">
        <f t="shared" si="0"/>
        <v>3481.8920000000003</v>
      </c>
      <c r="G33" s="243">
        <f t="shared" si="1"/>
        <v>0.06112604013387826</v>
      </c>
      <c r="H33" s="240">
        <v>2192.317</v>
      </c>
      <c r="I33" s="241">
        <v>1488.522</v>
      </c>
      <c r="J33" s="242">
        <v>266.104</v>
      </c>
      <c r="K33" s="241">
        <v>176.916</v>
      </c>
      <c r="L33" s="242">
        <f t="shared" si="2"/>
        <v>4123.8589999999995</v>
      </c>
      <c r="M33" s="244">
        <f t="shared" si="8"/>
        <v>-0.1556714232955102</v>
      </c>
      <c r="N33" s="240">
        <v>17772.117000000002</v>
      </c>
      <c r="O33" s="241">
        <v>9284.566999999997</v>
      </c>
      <c r="P33" s="242">
        <v>3957.104</v>
      </c>
      <c r="Q33" s="241">
        <v>1991.311</v>
      </c>
      <c r="R33" s="242">
        <f t="shared" si="4"/>
        <v>33005.099</v>
      </c>
      <c r="S33" s="243">
        <f t="shared" si="5"/>
        <v>0.05964538849190275</v>
      </c>
      <c r="T33" s="260">
        <v>17271.918</v>
      </c>
      <c r="U33" s="241">
        <v>11139.086</v>
      </c>
      <c r="V33" s="242">
        <v>1991.82</v>
      </c>
      <c r="W33" s="241">
        <v>1358.206</v>
      </c>
      <c r="X33" s="242">
        <f t="shared" si="6"/>
        <v>31761.03</v>
      </c>
      <c r="Y33" s="245">
        <f t="shared" si="7"/>
        <v>0.039169667986208356</v>
      </c>
    </row>
    <row r="34" spans="1:25" s="104" customFormat="1" ht="19.5" customHeight="1">
      <c r="A34" s="246" t="s">
        <v>413</v>
      </c>
      <c r="B34" s="247">
        <v>823.1899999999999</v>
      </c>
      <c r="C34" s="248">
        <v>574.5</v>
      </c>
      <c r="D34" s="249">
        <v>0</v>
      </c>
      <c r="E34" s="248">
        <v>220.113</v>
      </c>
      <c r="F34" s="249">
        <f aca="true" t="shared" si="9" ref="F34:F39">SUM(B34:E34)</f>
        <v>1617.803</v>
      </c>
      <c r="G34" s="250">
        <f aca="true" t="shared" si="10" ref="G34:G39">F34/$F$9</f>
        <v>0.028401194266424304</v>
      </c>
      <c r="H34" s="247">
        <v>477.825</v>
      </c>
      <c r="I34" s="248">
        <v>420.257</v>
      </c>
      <c r="J34" s="249">
        <v>426.109</v>
      </c>
      <c r="K34" s="248">
        <v>681.221</v>
      </c>
      <c r="L34" s="249">
        <f aca="true" t="shared" si="11" ref="L34:L39">SUM(H34:K34)</f>
        <v>2005.412</v>
      </c>
      <c r="M34" s="251">
        <f aca="true" t="shared" si="12" ref="M34:M39">IF(ISERROR(F34/L34-1),"         /0",(F34/L34-1))</f>
        <v>-0.1932814803142695</v>
      </c>
      <c r="N34" s="247">
        <v>7388.588999999998</v>
      </c>
      <c r="O34" s="248">
        <v>5264.817999999998</v>
      </c>
      <c r="P34" s="249">
        <v>2048.8250000000003</v>
      </c>
      <c r="Q34" s="248">
        <v>2098.429</v>
      </c>
      <c r="R34" s="249">
        <f aca="true" t="shared" si="13" ref="R34:R39">SUM(N34:Q34)</f>
        <v>16800.660999999996</v>
      </c>
      <c r="S34" s="250">
        <f aca="true" t="shared" si="14" ref="S34:S39">R34/$R$9</f>
        <v>0.030361428464909593</v>
      </c>
      <c r="T34" s="261">
        <v>5343.083000000001</v>
      </c>
      <c r="U34" s="248">
        <v>4721.223999999999</v>
      </c>
      <c r="V34" s="249">
        <v>3423.434</v>
      </c>
      <c r="W34" s="248">
        <v>3131.028</v>
      </c>
      <c r="X34" s="249">
        <f>SUM(T34:W34)</f>
        <v>16618.769</v>
      </c>
      <c r="Y34" s="252">
        <f aca="true" t="shared" si="15" ref="Y34:Y39">IF(ISERROR(R34/X34-1),"         /0",IF(R34/X34&gt;5,"  *  ",(R34/X34-1)))</f>
        <v>0.010944974323910284</v>
      </c>
    </row>
    <row r="35" spans="1:25" s="104" customFormat="1" ht="19.5" customHeight="1">
      <c r="A35" s="246" t="s">
        <v>414</v>
      </c>
      <c r="B35" s="247">
        <v>250.634</v>
      </c>
      <c r="C35" s="248">
        <v>173.056</v>
      </c>
      <c r="D35" s="249">
        <v>0</v>
      </c>
      <c r="E35" s="248">
        <v>0</v>
      </c>
      <c r="F35" s="249">
        <f t="shared" si="9"/>
        <v>423.69</v>
      </c>
      <c r="G35" s="250">
        <f t="shared" si="10"/>
        <v>0.007438051480150126</v>
      </c>
      <c r="H35" s="247">
        <v>34.5</v>
      </c>
      <c r="I35" s="248">
        <v>7.211</v>
      </c>
      <c r="J35" s="249">
        <v>0</v>
      </c>
      <c r="K35" s="248">
        <v>0</v>
      </c>
      <c r="L35" s="249">
        <f t="shared" si="11"/>
        <v>41.711</v>
      </c>
      <c r="M35" s="251">
        <f t="shared" si="12"/>
        <v>9.15775215171058</v>
      </c>
      <c r="N35" s="247">
        <v>1296.173</v>
      </c>
      <c r="O35" s="248">
        <v>1326.6179999999997</v>
      </c>
      <c r="P35" s="249">
        <v>0.16299999999999998</v>
      </c>
      <c r="Q35" s="248">
        <v>8.677</v>
      </c>
      <c r="R35" s="249">
        <f t="shared" si="13"/>
        <v>2631.631</v>
      </c>
      <c r="S35" s="250">
        <f t="shared" si="14"/>
        <v>0.004755769808850884</v>
      </c>
      <c r="T35" s="261">
        <v>454.033</v>
      </c>
      <c r="U35" s="248">
        <v>70.832</v>
      </c>
      <c r="V35" s="249">
        <v>61.27</v>
      </c>
      <c r="W35" s="248">
        <v>0.5499999999999999</v>
      </c>
      <c r="X35" s="249">
        <f>SUM(T35:W35)</f>
        <v>586.685</v>
      </c>
      <c r="Y35" s="252">
        <f t="shared" si="15"/>
        <v>3.4855944842632764</v>
      </c>
    </row>
    <row r="36" spans="1:25" s="104" customFormat="1" ht="19.5" customHeight="1">
      <c r="A36" s="246" t="s">
        <v>415</v>
      </c>
      <c r="B36" s="247">
        <v>155.902</v>
      </c>
      <c r="C36" s="248">
        <v>13.211</v>
      </c>
      <c r="D36" s="249">
        <v>0</v>
      </c>
      <c r="E36" s="248">
        <v>0</v>
      </c>
      <c r="F36" s="249">
        <f t="shared" si="9"/>
        <v>169.113</v>
      </c>
      <c r="G36" s="250">
        <f t="shared" si="10"/>
        <v>0.0029688479783866227</v>
      </c>
      <c r="H36" s="247">
        <v>92.617</v>
      </c>
      <c r="I36" s="248">
        <v>13.796</v>
      </c>
      <c r="J36" s="249">
        <v>0.05</v>
      </c>
      <c r="K36" s="248">
        <v>0</v>
      </c>
      <c r="L36" s="249">
        <f t="shared" si="11"/>
        <v>106.46300000000001</v>
      </c>
      <c r="M36" s="251">
        <f t="shared" si="12"/>
        <v>0.5884673548556774</v>
      </c>
      <c r="N36" s="247">
        <v>1246.0079999999998</v>
      </c>
      <c r="O36" s="248">
        <v>169.76700000000002</v>
      </c>
      <c r="P36" s="249">
        <v>65.04</v>
      </c>
      <c r="Q36" s="248">
        <v>6.826</v>
      </c>
      <c r="R36" s="249">
        <f t="shared" si="13"/>
        <v>1487.6409999999998</v>
      </c>
      <c r="S36" s="250">
        <f t="shared" si="14"/>
        <v>0.0026884005220369944</v>
      </c>
      <c r="T36" s="261">
        <v>808.5749999999999</v>
      </c>
      <c r="U36" s="248">
        <v>349.571</v>
      </c>
      <c r="V36" s="249">
        <v>54.922</v>
      </c>
      <c r="W36" s="248">
        <v>13.019</v>
      </c>
      <c r="X36" s="249">
        <f>SUM(T36:W36)</f>
        <v>1226.087</v>
      </c>
      <c r="Y36" s="252">
        <f t="shared" si="15"/>
        <v>0.21332417683247584</v>
      </c>
    </row>
    <row r="37" spans="1:25" s="104" customFormat="1" ht="19.5" customHeight="1">
      <c r="A37" s="246" t="s">
        <v>416</v>
      </c>
      <c r="B37" s="247">
        <v>82.333</v>
      </c>
      <c r="C37" s="248">
        <v>30.835999999999995</v>
      </c>
      <c r="D37" s="249">
        <v>0</v>
      </c>
      <c r="E37" s="248">
        <v>0</v>
      </c>
      <c r="F37" s="249">
        <f t="shared" si="9"/>
        <v>113.169</v>
      </c>
      <c r="G37" s="250">
        <f t="shared" si="10"/>
        <v>0.001986728145476904</v>
      </c>
      <c r="H37" s="247">
        <v>161.36</v>
      </c>
      <c r="I37" s="248">
        <v>46.687999999999995</v>
      </c>
      <c r="J37" s="249">
        <v>0</v>
      </c>
      <c r="K37" s="248">
        <v>0</v>
      </c>
      <c r="L37" s="249">
        <f t="shared" si="11"/>
        <v>208.048</v>
      </c>
      <c r="M37" s="251">
        <f t="shared" si="12"/>
        <v>-0.45604379758517266</v>
      </c>
      <c r="N37" s="247">
        <v>914.8679999999999</v>
      </c>
      <c r="O37" s="248">
        <v>348.981</v>
      </c>
      <c r="P37" s="249">
        <v>0</v>
      </c>
      <c r="Q37" s="248">
        <v>0</v>
      </c>
      <c r="R37" s="249">
        <f t="shared" si="13"/>
        <v>1263.849</v>
      </c>
      <c r="S37" s="250">
        <f t="shared" si="14"/>
        <v>0.0022839732915239186</v>
      </c>
      <c r="T37" s="261">
        <v>1064.3039999999996</v>
      </c>
      <c r="U37" s="248">
        <v>374.408</v>
      </c>
      <c r="V37" s="249">
        <v>0</v>
      </c>
      <c r="W37" s="248">
        <v>0</v>
      </c>
      <c r="X37" s="249">
        <f>SUM(T37:W37)</f>
        <v>1438.7119999999995</v>
      </c>
      <c r="Y37" s="252">
        <f t="shared" si="15"/>
        <v>-0.121541350874949</v>
      </c>
    </row>
    <row r="38" spans="1:25" s="104" customFormat="1" ht="19.5" customHeight="1">
      <c r="A38" s="246" t="s">
        <v>417</v>
      </c>
      <c r="B38" s="247">
        <v>19.69</v>
      </c>
      <c r="C38" s="248">
        <v>12.404</v>
      </c>
      <c r="D38" s="249">
        <v>0</v>
      </c>
      <c r="E38" s="248">
        <v>0</v>
      </c>
      <c r="F38" s="249">
        <f t="shared" si="9"/>
        <v>32.094</v>
      </c>
      <c r="G38" s="250">
        <f t="shared" si="10"/>
        <v>0.0005634233146969202</v>
      </c>
      <c r="H38" s="247">
        <v>0</v>
      </c>
      <c r="I38" s="248">
        <v>29.951</v>
      </c>
      <c r="J38" s="249"/>
      <c r="K38" s="248">
        <v>0.124</v>
      </c>
      <c r="L38" s="249">
        <f t="shared" si="11"/>
        <v>30.075</v>
      </c>
      <c r="M38" s="251">
        <f t="shared" si="12"/>
        <v>0.06713216957605983</v>
      </c>
      <c r="N38" s="247">
        <v>238.09499999999997</v>
      </c>
      <c r="O38" s="248">
        <v>228.839</v>
      </c>
      <c r="P38" s="249">
        <v>64.199</v>
      </c>
      <c r="Q38" s="248">
        <v>0.127</v>
      </c>
      <c r="R38" s="249">
        <f t="shared" si="13"/>
        <v>531.2599999999999</v>
      </c>
      <c r="S38" s="250">
        <f t="shared" si="14"/>
        <v>0.0009600701119002323</v>
      </c>
      <c r="T38" s="261">
        <v>207.575</v>
      </c>
      <c r="U38" s="248">
        <v>267.137</v>
      </c>
      <c r="V38" s="249">
        <v>0</v>
      </c>
      <c r="W38" s="248">
        <v>282.879</v>
      </c>
      <c r="X38" s="249">
        <f>SUM(T38:W38)</f>
        <v>757.591</v>
      </c>
      <c r="Y38" s="252">
        <f t="shared" si="15"/>
        <v>-0.29875090913170843</v>
      </c>
    </row>
    <row r="39" spans="1:25" s="104" customFormat="1" ht="19.5" customHeight="1" thickBot="1">
      <c r="A39" s="246" t="s">
        <v>48</v>
      </c>
      <c r="B39" s="247">
        <v>0.5680000000000001</v>
      </c>
      <c r="C39" s="248">
        <v>0</v>
      </c>
      <c r="D39" s="249">
        <v>0</v>
      </c>
      <c r="E39" s="248">
        <v>0</v>
      </c>
      <c r="F39" s="249">
        <f t="shared" si="9"/>
        <v>0.5680000000000001</v>
      </c>
      <c r="G39" s="250">
        <f t="shared" si="10"/>
        <v>9.971472635005008E-06</v>
      </c>
      <c r="H39" s="247">
        <v>2.8729999999999998</v>
      </c>
      <c r="I39" s="248">
        <v>0</v>
      </c>
      <c r="J39" s="249"/>
      <c r="K39" s="248"/>
      <c r="L39" s="249">
        <f t="shared" si="11"/>
        <v>2.8729999999999998</v>
      </c>
      <c r="M39" s="251">
        <f t="shared" si="12"/>
        <v>-0.8022972502610511</v>
      </c>
      <c r="N39" s="247">
        <v>137.88199999999998</v>
      </c>
      <c r="O39" s="248">
        <v>0</v>
      </c>
      <c r="P39" s="249">
        <v>0.4</v>
      </c>
      <c r="Q39" s="248">
        <v>0.3</v>
      </c>
      <c r="R39" s="249">
        <f t="shared" si="13"/>
        <v>138.582</v>
      </c>
      <c r="S39" s="250">
        <f t="shared" si="14"/>
        <v>0.0002504394011357114</v>
      </c>
      <c r="T39" s="261">
        <v>53.962</v>
      </c>
      <c r="U39" s="248">
        <v>0</v>
      </c>
      <c r="V39" s="249">
        <v>24.71</v>
      </c>
      <c r="W39" s="248">
        <v>0.15</v>
      </c>
      <c r="X39" s="249">
        <f t="shared" si="6"/>
        <v>78.822</v>
      </c>
      <c r="Y39" s="252">
        <f t="shared" si="15"/>
        <v>0.7581639643754281</v>
      </c>
    </row>
    <row r="40" spans="1:25" s="134" customFormat="1" ht="19.5" customHeight="1">
      <c r="A40" s="143" t="s">
        <v>49</v>
      </c>
      <c r="B40" s="140">
        <f>SUM(B41:B43)</f>
        <v>398.14399999999995</v>
      </c>
      <c r="C40" s="139">
        <f>SUM(C41:C43)</f>
        <v>40.684999999999995</v>
      </c>
      <c r="D40" s="138">
        <f>SUM(D41:D43)</f>
        <v>503.21500000000003</v>
      </c>
      <c r="E40" s="139">
        <f>SUM(E41:E43)</f>
        <v>58.59</v>
      </c>
      <c r="F40" s="138">
        <f t="shared" si="0"/>
        <v>1000.634</v>
      </c>
      <c r="G40" s="141">
        <f t="shared" si="1"/>
        <v>0.017566539698337325</v>
      </c>
      <c r="H40" s="140">
        <f>SUM(H41:H43)</f>
        <v>290.986</v>
      </c>
      <c r="I40" s="139">
        <f>SUM(I41:I43)</f>
        <v>18.139000000000003</v>
      </c>
      <c r="J40" s="138">
        <f>SUM(J41:J43)</f>
        <v>273.527</v>
      </c>
      <c r="K40" s="139">
        <f>SUM(K41:K43)</f>
        <v>25.353</v>
      </c>
      <c r="L40" s="138">
        <f t="shared" si="2"/>
        <v>608.005</v>
      </c>
      <c r="M40" s="142">
        <f t="shared" si="8"/>
        <v>0.6457660710027056</v>
      </c>
      <c r="N40" s="140">
        <f>SUM(N41:N43)</f>
        <v>3536.919</v>
      </c>
      <c r="O40" s="139">
        <f>SUM(O41:O43)</f>
        <v>397.16400000000004</v>
      </c>
      <c r="P40" s="138">
        <f>SUM(P41:P43)</f>
        <v>2724.8880000000004</v>
      </c>
      <c r="Q40" s="139">
        <f>SUM(Q41:Q43)</f>
        <v>490.51599999999996</v>
      </c>
      <c r="R40" s="138">
        <f t="shared" si="4"/>
        <v>7149.487</v>
      </c>
      <c r="S40" s="141">
        <f t="shared" si="5"/>
        <v>0.012920243918456609</v>
      </c>
      <c r="T40" s="140">
        <f>SUM(T41:T43)</f>
        <v>2070.241</v>
      </c>
      <c r="U40" s="139">
        <f>SUM(U41:U43)</f>
        <v>158.27699999999996</v>
      </c>
      <c r="V40" s="138">
        <f>SUM(V41:V43)</f>
        <v>900.2939999999999</v>
      </c>
      <c r="W40" s="139">
        <f>SUM(W41:W43)</f>
        <v>276.33000000000004</v>
      </c>
      <c r="X40" s="138">
        <f t="shared" si="6"/>
        <v>3405.142</v>
      </c>
      <c r="Y40" s="135">
        <f t="shared" si="7"/>
        <v>1.099614935294916</v>
      </c>
    </row>
    <row r="41" spans="1:25" ht="19.5" customHeight="1">
      <c r="A41" s="239" t="s">
        <v>420</v>
      </c>
      <c r="B41" s="240">
        <v>369.455</v>
      </c>
      <c r="C41" s="241">
        <v>40.464999999999996</v>
      </c>
      <c r="D41" s="242">
        <v>439.937</v>
      </c>
      <c r="E41" s="241">
        <v>27.862000000000002</v>
      </c>
      <c r="F41" s="242">
        <f t="shared" si="0"/>
        <v>877.7189999999999</v>
      </c>
      <c r="G41" s="243">
        <f t="shared" si="1"/>
        <v>0.015408716531204153</v>
      </c>
      <c r="H41" s="240">
        <v>267.38</v>
      </c>
      <c r="I41" s="241">
        <v>17.403000000000002</v>
      </c>
      <c r="J41" s="242">
        <v>137.035</v>
      </c>
      <c r="K41" s="241">
        <v>15.879000000000001</v>
      </c>
      <c r="L41" s="242">
        <f t="shared" si="2"/>
        <v>437.697</v>
      </c>
      <c r="M41" s="244">
        <f t="shared" si="8"/>
        <v>1.0053118938443717</v>
      </c>
      <c r="N41" s="240">
        <v>3158.49</v>
      </c>
      <c r="O41" s="241">
        <v>355.036</v>
      </c>
      <c r="P41" s="242">
        <v>2241.429</v>
      </c>
      <c r="Q41" s="241">
        <v>100.653</v>
      </c>
      <c r="R41" s="242">
        <f t="shared" si="4"/>
        <v>5855.608</v>
      </c>
      <c r="S41" s="243">
        <f t="shared" si="5"/>
        <v>0.010582001708775171</v>
      </c>
      <c r="T41" s="260">
        <v>1845.1329999999998</v>
      </c>
      <c r="U41" s="241">
        <v>124.22099999999998</v>
      </c>
      <c r="V41" s="242">
        <v>322.93199999999996</v>
      </c>
      <c r="W41" s="241">
        <v>49.795</v>
      </c>
      <c r="X41" s="242">
        <f t="shared" si="6"/>
        <v>2342.0809999999997</v>
      </c>
      <c r="Y41" s="245">
        <f t="shared" si="7"/>
        <v>1.5001731366250786</v>
      </c>
    </row>
    <row r="42" spans="1:25" ht="19.5" customHeight="1">
      <c r="A42" s="246" t="s">
        <v>421</v>
      </c>
      <c r="B42" s="247">
        <v>28.342</v>
      </c>
      <c r="C42" s="248">
        <v>0.22</v>
      </c>
      <c r="D42" s="249">
        <v>63.278</v>
      </c>
      <c r="E42" s="248">
        <v>30.728</v>
      </c>
      <c r="F42" s="249">
        <f>SUM(B42:E42)</f>
        <v>122.56800000000001</v>
      </c>
      <c r="G42" s="250">
        <f>F42/$F$9</f>
        <v>0.002151731440012841</v>
      </c>
      <c r="H42" s="247">
        <v>20.942</v>
      </c>
      <c r="I42" s="248">
        <v>0.736</v>
      </c>
      <c r="J42" s="249">
        <v>136.492</v>
      </c>
      <c r="K42" s="248">
        <v>9.473999999999998</v>
      </c>
      <c r="L42" s="249">
        <f>SUM(H42:K42)</f>
        <v>167.64399999999998</v>
      </c>
      <c r="M42" s="251">
        <f>IF(ISERROR(F42/L42-1),"         /0",(F42/L42-1))</f>
        <v>-0.2688792918326929</v>
      </c>
      <c r="N42" s="247">
        <v>373.82599999999996</v>
      </c>
      <c r="O42" s="248">
        <v>42.059</v>
      </c>
      <c r="P42" s="249">
        <v>483.309</v>
      </c>
      <c r="Q42" s="248">
        <v>233.042</v>
      </c>
      <c r="R42" s="249">
        <f>SUM(N42:Q42)</f>
        <v>1132.2359999999999</v>
      </c>
      <c r="S42" s="250">
        <f>R42/$R$9</f>
        <v>0.0020461279660005864</v>
      </c>
      <c r="T42" s="261">
        <v>216.53</v>
      </c>
      <c r="U42" s="248">
        <v>30.832000000000004</v>
      </c>
      <c r="V42" s="249">
        <v>576.399</v>
      </c>
      <c r="W42" s="248">
        <v>169.839</v>
      </c>
      <c r="X42" s="249">
        <f>SUM(T42:W42)</f>
        <v>993.5999999999999</v>
      </c>
      <c r="Y42" s="252">
        <f>IF(ISERROR(R42/X42-1),"         /0",IF(R42/X42&gt;5,"  *  ",(R42/X42-1)))</f>
        <v>0.13952898550724635</v>
      </c>
    </row>
    <row r="43" spans="1:25" ht="19.5" customHeight="1" thickBot="1">
      <c r="A43" s="246" t="s">
        <v>48</v>
      </c>
      <c r="B43" s="247">
        <v>0.347</v>
      </c>
      <c r="C43" s="248">
        <v>0</v>
      </c>
      <c r="D43" s="249">
        <v>0</v>
      </c>
      <c r="E43" s="248">
        <v>0</v>
      </c>
      <c r="F43" s="249">
        <f>SUM(B43:E43)</f>
        <v>0.347</v>
      </c>
      <c r="G43" s="250">
        <f>F43/$F$9</f>
        <v>6.091727120328762E-06</v>
      </c>
      <c r="H43" s="247">
        <v>2.664</v>
      </c>
      <c r="I43" s="248">
        <v>0</v>
      </c>
      <c r="J43" s="249">
        <v>0</v>
      </c>
      <c r="K43" s="248">
        <v>0</v>
      </c>
      <c r="L43" s="249">
        <f>SUM(H43:K43)</f>
        <v>2.664</v>
      </c>
      <c r="M43" s="251">
        <f>IF(ISERROR(F43/L43-1),"         /0",(F43/L43-1))</f>
        <v>-0.8697447447447447</v>
      </c>
      <c r="N43" s="247">
        <v>4.603000000000001</v>
      </c>
      <c r="O43" s="248">
        <v>0.069</v>
      </c>
      <c r="P43" s="249">
        <v>0.15000000000000002</v>
      </c>
      <c r="Q43" s="248">
        <v>156.82099999999997</v>
      </c>
      <c r="R43" s="249">
        <f>SUM(N43:Q43)</f>
        <v>161.64299999999997</v>
      </c>
      <c r="S43" s="250">
        <f>R43/$R$9</f>
        <v>0.0002921142436808517</v>
      </c>
      <c r="T43" s="261">
        <v>8.578</v>
      </c>
      <c r="U43" s="248">
        <v>3.224</v>
      </c>
      <c r="V43" s="249">
        <v>0.9630000000000001</v>
      </c>
      <c r="W43" s="248">
        <v>56.696</v>
      </c>
      <c r="X43" s="249">
        <f>SUM(T43:W43)</f>
        <v>69.461</v>
      </c>
      <c r="Y43" s="252">
        <f>IF(ISERROR(R43/X43-1),"         /0",IF(R43/X43&gt;5,"  *  ",(R43/X43-1)))</f>
        <v>1.3271044183066754</v>
      </c>
    </row>
    <row r="44" spans="1:25" s="104" customFormat="1" ht="19.5" customHeight="1" thickBot="1">
      <c r="A44" s="133" t="s">
        <v>48</v>
      </c>
      <c r="B44" s="130">
        <v>96.03800000000001</v>
      </c>
      <c r="C44" s="129">
        <v>0.748</v>
      </c>
      <c r="D44" s="128">
        <v>0</v>
      </c>
      <c r="E44" s="129">
        <v>0</v>
      </c>
      <c r="F44" s="128">
        <f t="shared" si="0"/>
        <v>96.78600000000002</v>
      </c>
      <c r="G44" s="131">
        <f t="shared" si="1"/>
        <v>0.001699117870513371</v>
      </c>
      <c r="H44" s="130">
        <v>30.221</v>
      </c>
      <c r="I44" s="129">
        <v>1.4</v>
      </c>
      <c r="J44" s="128">
        <v>0</v>
      </c>
      <c r="K44" s="129">
        <v>0</v>
      </c>
      <c r="L44" s="128">
        <f t="shared" si="2"/>
        <v>31.621</v>
      </c>
      <c r="M44" s="132">
        <f t="shared" si="8"/>
        <v>2.0608140160020247</v>
      </c>
      <c r="N44" s="130">
        <v>699.747</v>
      </c>
      <c r="O44" s="129">
        <v>11.484</v>
      </c>
      <c r="P44" s="128">
        <v>4.172</v>
      </c>
      <c r="Q44" s="129">
        <v>3.331</v>
      </c>
      <c r="R44" s="128">
        <f t="shared" si="4"/>
        <v>718.734</v>
      </c>
      <c r="S44" s="131">
        <f t="shared" si="5"/>
        <v>0.0012988650224118167</v>
      </c>
      <c r="T44" s="130">
        <v>356.55400000000003</v>
      </c>
      <c r="U44" s="129">
        <v>5.626</v>
      </c>
      <c r="V44" s="128">
        <v>0.02</v>
      </c>
      <c r="W44" s="129">
        <v>0.10500000000000001</v>
      </c>
      <c r="X44" s="128">
        <f>SUM(T44:W44)</f>
        <v>362.305</v>
      </c>
      <c r="Y44" s="125">
        <f t="shared" si="7"/>
        <v>0.9837816204579015</v>
      </c>
    </row>
    <row r="45" ht="6.75" customHeight="1" thickTop="1">
      <c r="A45" s="79"/>
    </row>
    <row r="46" ht="14.25">
      <c r="A46" s="79" t="s">
        <v>37</v>
      </c>
    </row>
    <row r="47" ht="14.25">
      <c r="A47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6" dxfId="101" operator="lessThan" stopIfTrue="1">
      <formula>0</formula>
    </cfRule>
  </conditionalFormatting>
  <conditionalFormatting sqref="Y10:Y44 M10:M44">
    <cfRule type="cellIs" priority="7" dxfId="101" operator="lessThan" stopIfTrue="1">
      <formula>0</formula>
    </cfRule>
    <cfRule type="cellIs" priority="8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Y9 M9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6"/>
  <sheetViews>
    <sheetView showGridLines="0" zoomScale="80" zoomScaleNormal="80" zoomScalePageLayoutView="0" workbookViewId="0" topLeftCell="A1">
      <selection activeCell="A4" sqref="A4:Y4"/>
    </sheetView>
  </sheetViews>
  <sheetFormatPr defaultColWidth="8.00390625" defaultRowHeight="15"/>
  <cols>
    <col min="1" max="1" width="24.28125" style="80" customWidth="1"/>
    <col min="2" max="2" width="9.28125" style="80" bestFit="1" customWidth="1"/>
    <col min="3" max="3" width="9.8515625" style="80" bestFit="1" customWidth="1"/>
    <col min="4" max="4" width="8.140625" style="80" bestFit="1" customWidth="1"/>
    <col min="5" max="5" width="9.8515625" style="80" bestFit="1" customWidth="1"/>
    <col min="6" max="6" width="9.28125" style="80" bestFit="1" customWidth="1"/>
    <col min="7" max="7" width="9.421875" style="80" customWidth="1"/>
    <col min="8" max="8" width="9.421875" style="80" bestFit="1" customWidth="1"/>
    <col min="9" max="9" width="9.8515625" style="80" bestFit="1" customWidth="1"/>
    <col min="10" max="10" width="8.140625" style="80" customWidth="1"/>
    <col min="11" max="11" width="9.57421875" style="80" customWidth="1"/>
    <col min="12" max="12" width="9.140625" style="80" customWidth="1"/>
    <col min="13" max="13" width="10.421875" style="80" bestFit="1" customWidth="1"/>
    <col min="14" max="14" width="9.421875" style="80" bestFit="1" customWidth="1"/>
    <col min="15" max="15" width="12.140625" style="80" customWidth="1"/>
    <col min="16" max="16" width="9.28125" style="80" bestFit="1" customWidth="1"/>
    <col min="17" max="17" width="9.8515625" style="80" customWidth="1"/>
    <col min="18" max="19" width="10.00390625" style="80" bestFit="1" customWidth="1"/>
    <col min="20" max="20" width="10.421875" style="80" customWidth="1"/>
    <col min="21" max="21" width="10.28125" style="80" customWidth="1"/>
    <col min="22" max="22" width="8.8515625" style="80" customWidth="1"/>
    <col min="23" max="23" width="10.28125" style="80" customWidth="1"/>
    <col min="24" max="24" width="10.00390625" style="80" bestFit="1" customWidth="1"/>
    <col min="25" max="25" width="8.8515625" style="80" bestFit="1" customWidth="1"/>
    <col min="26" max="16384" width="8.00390625" style="80" customWidth="1"/>
  </cols>
  <sheetData>
    <row r="1" spans="24:25" ht="16.5">
      <c r="X1" s="554" t="s">
        <v>26</v>
      </c>
      <c r="Y1" s="554"/>
    </row>
    <row r="2" ht="5.25" customHeight="1" thickBot="1"/>
    <row r="3" spans="1:25" ht="24.75" customHeight="1" thickTop="1">
      <c r="A3" s="643" t="s">
        <v>65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40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124" customFormat="1" ht="15.75" customHeight="1" thickBot="1" thickTop="1">
      <c r="A5" s="589" t="s">
        <v>60</v>
      </c>
      <c r="B5" s="636" t="s">
        <v>33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32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98" customFormat="1" ht="26.25" customHeight="1" thickBot="1">
      <c r="A6" s="590"/>
      <c r="B6" s="655" t="s">
        <v>155</v>
      </c>
      <c r="C6" s="656"/>
      <c r="D6" s="656"/>
      <c r="E6" s="656"/>
      <c r="F6" s="656"/>
      <c r="G6" s="633" t="s">
        <v>31</v>
      </c>
      <c r="H6" s="655" t="s">
        <v>156</v>
      </c>
      <c r="I6" s="656"/>
      <c r="J6" s="656"/>
      <c r="K6" s="656"/>
      <c r="L6" s="656"/>
      <c r="M6" s="630" t="s">
        <v>30</v>
      </c>
      <c r="N6" s="655" t="s">
        <v>157</v>
      </c>
      <c r="O6" s="656"/>
      <c r="P6" s="656"/>
      <c r="Q6" s="656"/>
      <c r="R6" s="656"/>
      <c r="S6" s="633" t="s">
        <v>31</v>
      </c>
      <c r="T6" s="655" t="s">
        <v>158</v>
      </c>
      <c r="U6" s="656"/>
      <c r="V6" s="656"/>
      <c r="W6" s="656"/>
      <c r="X6" s="656"/>
      <c r="Y6" s="646" t="s">
        <v>30</v>
      </c>
    </row>
    <row r="7" spans="1:25" s="93" customFormat="1" ht="26.25" customHeight="1">
      <c r="A7" s="591"/>
      <c r="B7" s="602" t="s">
        <v>20</v>
      </c>
      <c r="C7" s="594"/>
      <c r="D7" s="593" t="s">
        <v>19</v>
      </c>
      <c r="E7" s="594"/>
      <c r="F7" s="661" t="s">
        <v>15</v>
      </c>
      <c r="G7" s="634"/>
      <c r="H7" s="602" t="s">
        <v>20</v>
      </c>
      <c r="I7" s="594"/>
      <c r="J7" s="593" t="s">
        <v>19</v>
      </c>
      <c r="K7" s="594"/>
      <c r="L7" s="661" t="s">
        <v>15</v>
      </c>
      <c r="M7" s="631"/>
      <c r="N7" s="602" t="s">
        <v>20</v>
      </c>
      <c r="O7" s="594"/>
      <c r="P7" s="593" t="s">
        <v>19</v>
      </c>
      <c r="Q7" s="594"/>
      <c r="R7" s="661" t="s">
        <v>15</v>
      </c>
      <c r="S7" s="634"/>
      <c r="T7" s="602" t="s">
        <v>20</v>
      </c>
      <c r="U7" s="594"/>
      <c r="V7" s="593" t="s">
        <v>19</v>
      </c>
      <c r="W7" s="594"/>
      <c r="X7" s="661" t="s">
        <v>15</v>
      </c>
      <c r="Y7" s="647"/>
    </row>
    <row r="8" spans="1:25" s="120" customFormat="1" ht="27" thickBot="1">
      <c r="A8" s="592"/>
      <c r="B8" s="123" t="s">
        <v>28</v>
      </c>
      <c r="C8" s="121" t="s">
        <v>27</v>
      </c>
      <c r="D8" s="122" t="s">
        <v>28</v>
      </c>
      <c r="E8" s="121" t="s">
        <v>27</v>
      </c>
      <c r="F8" s="642"/>
      <c r="G8" s="635"/>
      <c r="H8" s="123" t="s">
        <v>28</v>
      </c>
      <c r="I8" s="121" t="s">
        <v>27</v>
      </c>
      <c r="J8" s="122" t="s">
        <v>28</v>
      </c>
      <c r="K8" s="121" t="s">
        <v>27</v>
      </c>
      <c r="L8" s="642"/>
      <c r="M8" s="632"/>
      <c r="N8" s="123" t="s">
        <v>28</v>
      </c>
      <c r="O8" s="121" t="s">
        <v>27</v>
      </c>
      <c r="P8" s="122" t="s">
        <v>28</v>
      </c>
      <c r="Q8" s="121" t="s">
        <v>27</v>
      </c>
      <c r="R8" s="642"/>
      <c r="S8" s="635"/>
      <c r="T8" s="123" t="s">
        <v>28</v>
      </c>
      <c r="U8" s="121" t="s">
        <v>27</v>
      </c>
      <c r="V8" s="122" t="s">
        <v>28</v>
      </c>
      <c r="W8" s="121" t="s">
        <v>27</v>
      </c>
      <c r="X8" s="642"/>
      <c r="Y8" s="648"/>
    </row>
    <row r="9" spans="1:25" s="700" customFormat="1" ht="18" customHeight="1" thickBot="1" thickTop="1">
      <c r="A9" s="726" t="s">
        <v>22</v>
      </c>
      <c r="B9" s="727">
        <f>B10+B30+B45+B55+B68+B73</f>
        <v>28564.664</v>
      </c>
      <c r="C9" s="728">
        <f>C10+C30+C45+C55+C68+C73</f>
        <v>17918.413999999997</v>
      </c>
      <c r="D9" s="729">
        <f>D10+D30+D45+D55+D68+D73</f>
        <v>6703.6720000000005</v>
      </c>
      <c r="E9" s="730">
        <f>E10+E30+E45+E55+E68+E73</f>
        <v>3775.749</v>
      </c>
      <c r="F9" s="729">
        <f>SUM(B9:E9)</f>
        <v>56962.498999999996</v>
      </c>
      <c r="G9" s="731">
        <f>F9/$F$9</f>
        <v>1</v>
      </c>
      <c r="H9" s="727">
        <f>H10+H30+H45+H55+H68+H73</f>
        <v>22667.240000000005</v>
      </c>
      <c r="I9" s="728">
        <f>I10+I30+I45+I55+I68+I73</f>
        <v>13770.896999999997</v>
      </c>
      <c r="J9" s="729">
        <f>J10+J30+J45+J55+J68+J73</f>
        <v>13365.398</v>
      </c>
      <c r="K9" s="730">
        <f>K10+K30+K45+K55+K68+K73</f>
        <v>6515.664000000001</v>
      </c>
      <c r="L9" s="729">
        <f>SUM(H9:K9)</f>
        <v>56319.19900000001</v>
      </c>
      <c r="M9" s="732">
        <f aca="true" t="shared" si="0" ref="M9:M53">IF(ISERROR(F9/L9-1),"         /0",(F9/L9-1))</f>
        <v>0.011422392566343031</v>
      </c>
      <c r="N9" s="733">
        <f>N10+N30+N45+N55+N68+N73</f>
        <v>241632.02300000002</v>
      </c>
      <c r="O9" s="728">
        <f>O10+O30+O45+O55+O68+O73</f>
        <v>145723.13999999998</v>
      </c>
      <c r="P9" s="729">
        <f>P10+P30+P45+P55+P68+P73</f>
        <v>116138.38900000001</v>
      </c>
      <c r="Q9" s="730">
        <f>Q10+Q30+Q45+Q55+Q68+Q73</f>
        <v>49861.867999999995</v>
      </c>
      <c r="R9" s="729">
        <f>SUM(N9:Q9)</f>
        <v>553355.42</v>
      </c>
      <c r="S9" s="734">
        <f>R9/$R$9</f>
        <v>1</v>
      </c>
      <c r="T9" s="727">
        <f>T10+T30+T45+T55+T68+T73</f>
        <v>226600.55299999999</v>
      </c>
      <c r="U9" s="728">
        <f>U10+U30+U45+U55+U68+U73</f>
        <v>129431.52800000003</v>
      </c>
      <c r="V9" s="729">
        <f>V10+V30+V45+V55+V68+V73</f>
        <v>128038.894</v>
      </c>
      <c r="W9" s="730">
        <f>W10+W30+W45+W55+W68+W73</f>
        <v>56307.687000000005</v>
      </c>
      <c r="X9" s="729">
        <f>SUM(T9:W9)</f>
        <v>540378.662</v>
      </c>
      <c r="Y9" s="699">
        <f>IF(ISERROR(R9/X9-1),"         /0",(R9/X9-1))</f>
        <v>0.02401419395793991</v>
      </c>
    </row>
    <row r="10" spans="1:25" s="112" customFormat="1" ht="19.5" customHeight="1">
      <c r="A10" s="119" t="s">
        <v>53</v>
      </c>
      <c r="B10" s="116">
        <f>SUM(B11:B29)</f>
        <v>17561.541</v>
      </c>
      <c r="C10" s="115">
        <f>SUM(C11:C29)</f>
        <v>8045.381999999999</v>
      </c>
      <c r="D10" s="114">
        <f>SUM(D11:D29)</f>
        <v>5503.591</v>
      </c>
      <c r="E10" s="144">
        <f>SUM(E11:E29)</f>
        <v>3141.7389999999996</v>
      </c>
      <c r="F10" s="114">
        <f>SUM(B10:E10)</f>
        <v>34252.253</v>
      </c>
      <c r="G10" s="117">
        <f>F10/$F$9</f>
        <v>0.6013123300647326</v>
      </c>
      <c r="H10" s="116">
        <f>SUM(H11:H29)</f>
        <v>12634.788000000002</v>
      </c>
      <c r="I10" s="115">
        <f>SUM(I11:I29)</f>
        <v>5348.534999999999</v>
      </c>
      <c r="J10" s="114">
        <f>SUM(J11:J29)</f>
        <v>10791.946</v>
      </c>
      <c r="K10" s="144">
        <f>SUM(K11:K29)</f>
        <v>5039.134</v>
      </c>
      <c r="L10" s="114">
        <f>SUM(H10:K10)</f>
        <v>33814.403</v>
      </c>
      <c r="M10" s="192">
        <f t="shared" si="0"/>
        <v>0.012948624288886545</v>
      </c>
      <c r="N10" s="194">
        <f>SUM(N11:N29)</f>
        <v>144761.045</v>
      </c>
      <c r="O10" s="115">
        <f>SUM(O11:O29)</f>
        <v>56923.742</v>
      </c>
      <c r="P10" s="114">
        <f>SUM(P11:P29)</f>
        <v>94505.334</v>
      </c>
      <c r="Q10" s="144">
        <f>SUM(Q11:Q29)</f>
        <v>36153.526</v>
      </c>
      <c r="R10" s="114">
        <f>SUM(N10:Q10)</f>
        <v>332343.64700000006</v>
      </c>
      <c r="S10" s="205">
        <f>R10/$R$9</f>
        <v>0.6005970755649236</v>
      </c>
      <c r="T10" s="116">
        <f>SUM(T11:T29)</f>
        <v>134381.35199999996</v>
      </c>
      <c r="U10" s="115">
        <f>SUM(U11:U29)</f>
        <v>45504.555000000015</v>
      </c>
      <c r="V10" s="114">
        <f>SUM(V11:V29)</f>
        <v>109417.764</v>
      </c>
      <c r="W10" s="144">
        <f>SUM(W11:W29)</f>
        <v>43865.184</v>
      </c>
      <c r="X10" s="114">
        <f>SUM(T10:W10)</f>
        <v>333168.855</v>
      </c>
      <c r="Y10" s="113">
        <f aca="true" t="shared" si="1" ref="Y10:Y17">IF(ISERROR(R10/X10-1),"         /0",IF(R10/X10&gt;5,"  *  ",(R10/X10-1)))</f>
        <v>-0.0024768461625860327</v>
      </c>
    </row>
    <row r="11" spans="1:25" ht="19.5" customHeight="1">
      <c r="A11" s="239" t="s">
        <v>179</v>
      </c>
      <c r="B11" s="240">
        <v>7086.495000000001</v>
      </c>
      <c r="C11" s="241">
        <v>3647.525</v>
      </c>
      <c r="D11" s="242">
        <v>61.794</v>
      </c>
      <c r="E11" s="263">
        <v>0</v>
      </c>
      <c r="F11" s="242">
        <f>SUM(B11:E11)</f>
        <v>10795.814</v>
      </c>
      <c r="G11" s="243">
        <f>F11/$F$9</f>
        <v>0.18952493639719004</v>
      </c>
      <c r="H11" s="240">
        <v>6738.841</v>
      </c>
      <c r="I11" s="241">
        <v>2986.484</v>
      </c>
      <c r="J11" s="242"/>
      <c r="K11" s="263"/>
      <c r="L11" s="242">
        <f>SUM(H11:K11)</f>
        <v>9725.325</v>
      </c>
      <c r="M11" s="272">
        <f t="shared" si="0"/>
        <v>0.11007231120810856</v>
      </c>
      <c r="N11" s="273">
        <v>62616.702</v>
      </c>
      <c r="O11" s="241">
        <v>24771.73</v>
      </c>
      <c r="P11" s="242">
        <v>512.374</v>
      </c>
      <c r="Q11" s="263">
        <v>112.192</v>
      </c>
      <c r="R11" s="242">
        <f>SUM(N11:Q11)</f>
        <v>88012.99799999999</v>
      </c>
      <c r="S11" s="274">
        <f>R11/$R$9</f>
        <v>0.1590532862224427</v>
      </c>
      <c r="T11" s="240">
        <v>69341.38299999999</v>
      </c>
      <c r="U11" s="241">
        <v>24932.59500000001</v>
      </c>
      <c r="V11" s="242">
        <v>417.077</v>
      </c>
      <c r="W11" s="263">
        <v>97.294</v>
      </c>
      <c r="X11" s="242">
        <f>SUM(T11:W11)</f>
        <v>94788.349</v>
      </c>
      <c r="Y11" s="245">
        <f t="shared" si="1"/>
        <v>-0.07147873205387312</v>
      </c>
    </row>
    <row r="12" spans="1:25" ht="19.5" customHeight="1">
      <c r="A12" s="246" t="s">
        <v>211</v>
      </c>
      <c r="B12" s="247">
        <v>0</v>
      </c>
      <c r="C12" s="248">
        <v>0</v>
      </c>
      <c r="D12" s="249">
        <v>2805.772</v>
      </c>
      <c r="E12" s="266">
        <v>1922.293</v>
      </c>
      <c r="F12" s="249">
        <f>SUM(B12:E12)</f>
        <v>4728.065</v>
      </c>
      <c r="G12" s="250">
        <f>F12/$F$9</f>
        <v>0.08300311754229743</v>
      </c>
      <c r="H12" s="247"/>
      <c r="I12" s="248"/>
      <c r="J12" s="249">
        <v>2790.39</v>
      </c>
      <c r="K12" s="266">
        <v>2157.215</v>
      </c>
      <c r="L12" s="249">
        <f>SUM(H12:K12)</f>
        <v>4947.605</v>
      </c>
      <c r="M12" s="275">
        <f t="shared" si="0"/>
        <v>-0.0443729845046239</v>
      </c>
      <c r="N12" s="276"/>
      <c r="O12" s="248"/>
      <c r="P12" s="249">
        <v>29818.431000000004</v>
      </c>
      <c r="Q12" s="266">
        <v>18389.401</v>
      </c>
      <c r="R12" s="249">
        <f>SUM(N12:Q12)</f>
        <v>48207.83200000001</v>
      </c>
      <c r="S12" s="277">
        <f>R12/$R$9</f>
        <v>0.08711911053478072</v>
      </c>
      <c r="T12" s="247"/>
      <c r="U12" s="248"/>
      <c r="V12" s="249">
        <v>30815.337999999996</v>
      </c>
      <c r="W12" s="266">
        <v>18520.434</v>
      </c>
      <c r="X12" s="249">
        <f>SUM(T12:W12)</f>
        <v>49335.772</v>
      </c>
      <c r="Y12" s="252">
        <f t="shared" si="1"/>
        <v>-0.02286251849874743</v>
      </c>
    </row>
    <row r="13" spans="1:25" ht="19.5" customHeight="1">
      <c r="A13" s="246" t="s">
        <v>210</v>
      </c>
      <c r="B13" s="247">
        <v>2032.905</v>
      </c>
      <c r="C13" s="248">
        <v>967.1610000000001</v>
      </c>
      <c r="D13" s="249">
        <v>1021.577</v>
      </c>
      <c r="E13" s="266">
        <v>492.68499999999995</v>
      </c>
      <c r="F13" s="249">
        <f>SUM(B13:E13)</f>
        <v>4514.3279999999995</v>
      </c>
      <c r="G13" s="250">
        <f>F13/$F$9</f>
        <v>0.07925087696731845</v>
      </c>
      <c r="H13" s="247">
        <v>2058.322</v>
      </c>
      <c r="I13" s="248">
        <v>929.741</v>
      </c>
      <c r="J13" s="249">
        <v>1503.7939999999999</v>
      </c>
      <c r="K13" s="266">
        <v>692.333</v>
      </c>
      <c r="L13" s="249">
        <f>SUM(H13:K13)</f>
        <v>5184.19</v>
      </c>
      <c r="M13" s="275">
        <f t="shared" si="0"/>
        <v>-0.12921247099354005</v>
      </c>
      <c r="N13" s="276">
        <v>19211.497</v>
      </c>
      <c r="O13" s="248">
        <v>9666.274000000001</v>
      </c>
      <c r="P13" s="249">
        <v>12849.285999999998</v>
      </c>
      <c r="Q13" s="266">
        <v>3524.1910000000003</v>
      </c>
      <c r="R13" s="249">
        <f>SUM(N13:Q13)</f>
        <v>45251.248</v>
      </c>
      <c r="S13" s="277">
        <f>R13/$R$9</f>
        <v>0.08177609970821284</v>
      </c>
      <c r="T13" s="247">
        <v>21442.41</v>
      </c>
      <c r="U13" s="248">
        <v>7260.478999999999</v>
      </c>
      <c r="V13" s="249">
        <v>11617.845</v>
      </c>
      <c r="W13" s="266">
        <v>3922.0830000000005</v>
      </c>
      <c r="X13" s="249">
        <f>SUM(T13:W13)</f>
        <v>44242.816999999995</v>
      </c>
      <c r="Y13" s="252">
        <f t="shared" si="1"/>
        <v>0.02279310108124455</v>
      </c>
    </row>
    <row r="14" spans="1:25" ht="19.5" customHeight="1">
      <c r="A14" s="246" t="s">
        <v>212</v>
      </c>
      <c r="B14" s="247">
        <v>2642.699</v>
      </c>
      <c r="C14" s="248">
        <v>882.077</v>
      </c>
      <c r="D14" s="249">
        <v>0</v>
      </c>
      <c r="E14" s="266">
        <v>0</v>
      </c>
      <c r="F14" s="249">
        <f>SUM(B14:E14)</f>
        <v>3524.776</v>
      </c>
      <c r="G14" s="250">
        <f>F14/$F$9</f>
        <v>0.06187888631782113</v>
      </c>
      <c r="H14" s="247"/>
      <c r="I14" s="248"/>
      <c r="J14" s="249">
        <v>2048.6440000000002</v>
      </c>
      <c r="K14" s="266">
        <v>65.114</v>
      </c>
      <c r="L14" s="249">
        <f>SUM(H14:K14)</f>
        <v>2113.7580000000003</v>
      </c>
      <c r="M14" s="275">
        <f t="shared" si="0"/>
        <v>0.6675399927522447</v>
      </c>
      <c r="N14" s="276">
        <v>9589.934000000001</v>
      </c>
      <c r="O14" s="248">
        <v>2870.5939999999996</v>
      </c>
      <c r="P14" s="249">
        <v>16632.089</v>
      </c>
      <c r="Q14" s="266">
        <v>4168.763</v>
      </c>
      <c r="R14" s="249">
        <f>SUM(N14:Q14)</f>
        <v>33261.38</v>
      </c>
      <c r="S14" s="277">
        <f>R14/$R$9</f>
        <v>0.060108528439099765</v>
      </c>
      <c r="T14" s="247"/>
      <c r="U14" s="248"/>
      <c r="V14" s="249">
        <v>26482</v>
      </c>
      <c r="W14" s="266">
        <v>7548.004999999998</v>
      </c>
      <c r="X14" s="249">
        <f>SUM(T14:W14)</f>
        <v>34030.005</v>
      </c>
      <c r="Y14" s="252">
        <f t="shared" si="1"/>
        <v>-0.02258668489763671</v>
      </c>
    </row>
    <row r="15" spans="1:25" ht="19.5" customHeight="1">
      <c r="A15" s="246" t="s">
        <v>213</v>
      </c>
      <c r="B15" s="247">
        <v>2586.639</v>
      </c>
      <c r="C15" s="248">
        <v>145.121</v>
      </c>
      <c r="D15" s="249">
        <v>0</v>
      </c>
      <c r="E15" s="266">
        <v>0</v>
      </c>
      <c r="F15" s="249">
        <f>SUM(B15:E15)</f>
        <v>2731.76</v>
      </c>
      <c r="G15" s="250">
        <f>F15/$F$9</f>
        <v>0.04795716564331211</v>
      </c>
      <c r="H15" s="247">
        <v>1956.846</v>
      </c>
      <c r="I15" s="248">
        <v>349.686</v>
      </c>
      <c r="J15" s="249"/>
      <c r="K15" s="266"/>
      <c r="L15" s="249">
        <f>SUM(H15:K15)</f>
        <v>2306.532</v>
      </c>
      <c r="M15" s="275">
        <f t="shared" si="0"/>
        <v>0.18435816195049548</v>
      </c>
      <c r="N15" s="276">
        <v>16736.86</v>
      </c>
      <c r="O15" s="248">
        <v>844.8159999999999</v>
      </c>
      <c r="P15" s="249"/>
      <c r="Q15" s="266"/>
      <c r="R15" s="249">
        <f>SUM(N15:Q15)</f>
        <v>17581.676</v>
      </c>
      <c r="S15" s="277">
        <f>R15/$R$9</f>
        <v>0.03177284501884882</v>
      </c>
      <c r="T15" s="247">
        <v>15475.616</v>
      </c>
      <c r="U15" s="248">
        <v>1002.2450000000001</v>
      </c>
      <c r="V15" s="249"/>
      <c r="W15" s="266"/>
      <c r="X15" s="249">
        <f>SUM(T15:W15)</f>
        <v>16477.861</v>
      </c>
      <c r="Y15" s="252">
        <f t="shared" si="1"/>
        <v>0.06698776012250618</v>
      </c>
    </row>
    <row r="16" spans="1:25" ht="19.5" customHeight="1">
      <c r="A16" s="246" t="s">
        <v>214</v>
      </c>
      <c r="B16" s="247">
        <v>1011.682</v>
      </c>
      <c r="C16" s="248">
        <v>1109.426</v>
      </c>
      <c r="D16" s="249">
        <v>0</v>
      </c>
      <c r="E16" s="266">
        <v>0</v>
      </c>
      <c r="F16" s="249">
        <f>SUM(B16:E16)</f>
        <v>2121.108</v>
      </c>
      <c r="G16" s="250">
        <f>F16/$F$9</f>
        <v>0.03723691967938415</v>
      </c>
      <c r="H16" s="247"/>
      <c r="I16" s="248"/>
      <c r="J16" s="249"/>
      <c r="K16" s="266"/>
      <c r="L16" s="249">
        <f>SUM(H16:K16)</f>
        <v>0</v>
      </c>
      <c r="M16" s="275" t="str">
        <f>IF(ISERROR(F16/L16-1),"         /0",(F16/L16-1))</f>
        <v>         /0</v>
      </c>
      <c r="N16" s="276">
        <v>9338.701000000001</v>
      </c>
      <c r="O16" s="248">
        <v>8567.94</v>
      </c>
      <c r="P16" s="249"/>
      <c r="Q16" s="266"/>
      <c r="R16" s="249">
        <f>SUM(N16:Q16)</f>
        <v>17906.641000000003</v>
      </c>
      <c r="S16" s="277">
        <f>R16/$R$9</f>
        <v>0.03236010772244718</v>
      </c>
      <c r="T16" s="247"/>
      <c r="U16" s="248"/>
      <c r="V16" s="249"/>
      <c r="W16" s="266"/>
      <c r="X16" s="249">
        <f>SUM(T16:W16)</f>
        <v>0</v>
      </c>
      <c r="Y16" s="252" t="str">
        <f t="shared" si="1"/>
        <v>         /0</v>
      </c>
    </row>
    <row r="17" spans="1:25" ht="19.5" customHeight="1">
      <c r="A17" s="246" t="s">
        <v>159</v>
      </c>
      <c r="B17" s="247">
        <v>1369.3369999999998</v>
      </c>
      <c r="C17" s="248">
        <v>528.981</v>
      </c>
      <c r="D17" s="249">
        <v>0</v>
      </c>
      <c r="E17" s="266">
        <v>6.562</v>
      </c>
      <c r="F17" s="249">
        <f>SUM(B17:E17)</f>
        <v>1904.8799999999997</v>
      </c>
      <c r="G17" s="250">
        <f>F17/$F$9</f>
        <v>0.0334409485791696</v>
      </c>
      <c r="H17" s="247">
        <v>711.6110000000001</v>
      </c>
      <c r="I17" s="248">
        <v>354.43199999999996</v>
      </c>
      <c r="J17" s="249">
        <v>0</v>
      </c>
      <c r="K17" s="266">
        <v>0</v>
      </c>
      <c r="L17" s="249">
        <f>SUM(H17:K17)</f>
        <v>1066.0430000000001</v>
      </c>
      <c r="M17" s="275">
        <f>IF(ISERROR(F17/L17-1),"         /0",(F17/L17-1))</f>
        <v>0.786869760413041</v>
      </c>
      <c r="N17" s="276">
        <v>10998.070000000002</v>
      </c>
      <c r="O17" s="248">
        <v>3595.1469999999995</v>
      </c>
      <c r="P17" s="249">
        <v>19.223</v>
      </c>
      <c r="Q17" s="266">
        <v>50.922</v>
      </c>
      <c r="R17" s="249">
        <f>SUM(N17:Q17)</f>
        <v>14663.362000000001</v>
      </c>
      <c r="S17" s="277">
        <f>R17/$R$9</f>
        <v>0.026498994082320544</v>
      </c>
      <c r="T17" s="247">
        <v>9589.984000000002</v>
      </c>
      <c r="U17" s="248">
        <v>4753.741000000001</v>
      </c>
      <c r="V17" s="249">
        <v>0</v>
      </c>
      <c r="W17" s="266">
        <v>0</v>
      </c>
      <c r="X17" s="249">
        <f>SUM(T17:W17)</f>
        <v>14343.725000000002</v>
      </c>
      <c r="Y17" s="252">
        <f t="shared" si="1"/>
        <v>0.022284099841568317</v>
      </c>
    </row>
    <row r="18" spans="1:25" ht="19.5" customHeight="1">
      <c r="A18" s="246" t="s">
        <v>216</v>
      </c>
      <c r="B18" s="247">
        <v>0</v>
      </c>
      <c r="C18" s="248">
        <v>0</v>
      </c>
      <c r="D18" s="249">
        <v>613.728</v>
      </c>
      <c r="E18" s="266">
        <v>507.886</v>
      </c>
      <c r="F18" s="249">
        <f aca="true" t="shared" si="2" ref="F18:F26">SUM(B18:E18)</f>
        <v>1121.614</v>
      </c>
      <c r="G18" s="250">
        <f aca="true" t="shared" si="3" ref="G18:G26">F18/$F$9</f>
        <v>0.019690393147955114</v>
      </c>
      <c r="H18" s="247"/>
      <c r="I18" s="248"/>
      <c r="J18" s="249"/>
      <c r="K18" s="266"/>
      <c r="L18" s="249">
        <f aca="true" t="shared" si="4" ref="L18:L26">SUM(H18:K18)</f>
        <v>0</v>
      </c>
      <c r="M18" s="275" t="str">
        <f aca="true" t="shared" si="5" ref="M18:M26">IF(ISERROR(F18/L18-1),"         /0",(F18/L18-1))</f>
        <v>         /0</v>
      </c>
      <c r="N18" s="276"/>
      <c r="O18" s="248"/>
      <c r="P18" s="249">
        <v>1284.694</v>
      </c>
      <c r="Q18" s="266">
        <v>1008.094</v>
      </c>
      <c r="R18" s="249">
        <f aca="true" t="shared" si="6" ref="R18:R26">SUM(N18:Q18)</f>
        <v>2292.788</v>
      </c>
      <c r="S18" s="277">
        <f aca="true" t="shared" si="7" ref="S18:S26">R18/$R$9</f>
        <v>0.004143427383434682</v>
      </c>
      <c r="T18" s="247"/>
      <c r="U18" s="248"/>
      <c r="V18" s="249"/>
      <c r="W18" s="266"/>
      <c r="X18" s="249">
        <f aca="true" t="shared" si="8" ref="X18:X26">SUM(T18:W18)</f>
        <v>0</v>
      </c>
      <c r="Y18" s="252" t="str">
        <f aca="true" t="shared" si="9" ref="Y18:Y26">IF(ISERROR(R18/X18-1),"         /0",IF(R18/X18&gt;5,"  *  ",(R18/X18-1)))</f>
        <v>         /0</v>
      </c>
    </row>
    <row r="19" spans="1:25" ht="19.5" customHeight="1">
      <c r="A19" s="246" t="s">
        <v>192</v>
      </c>
      <c r="B19" s="247">
        <v>0</v>
      </c>
      <c r="C19" s="248">
        <v>0</v>
      </c>
      <c r="D19" s="249">
        <v>784.47</v>
      </c>
      <c r="E19" s="266">
        <v>0</v>
      </c>
      <c r="F19" s="249">
        <f>SUM(B19:E19)</f>
        <v>784.47</v>
      </c>
      <c r="G19" s="250">
        <f>F19/$F$9</f>
        <v>0.013771692144335173</v>
      </c>
      <c r="H19" s="247"/>
      <c r="I19" s="248"/>
      <c r="J19" s="249">
        <v>508.904</v>
      </c>
      <c r="K19" s="266"/>
      <c r="L19" s="249">
        <f>SUM(H19:K19)</f>
        <v>508.904</v>
      </c>
      <c r="M19" s="275">
        <f>IF(ISERROR(F19/L19-1),"         /0",(F19/L19-1))</f>
        <v>0.5414891610205461</v>
      </c>
      <c r="N19" s="276"/>
      <c r="O19" s="248"/>
      <c r="P19" s="249">
        <v>7001.673</v>
      </c>
      <c r="Q19" s="266">
        <v>9.618</v>
      </c>
      <c r="R19" s="249">
        <f>SUM(N19:Q19)</f>
        <v>7011.291</v>
      </c>
      <c r="S19" s="277">
        <f>R19/$R$9</f>
        <v>0.012670502079838669</v>
      </c>
      <c r="T19" s="247"/>
      <c r="U19" s="248"/>
      <c r="V19" s="249">
        <v>2747.2019999999998</v>
      </c>
      <c r="W19" s="266"/>
      <c r="X19" s="249">
        <f>SUM(T19:W19)</f>
        <v>2747.2019999999998</v>
      </c>
      <c r="Y19" s="252">
        <f>IF(ISERROR(R19/X19-1),"         /0",IF(R19/X19&gt;5,"  *  ",(R19/X19-1)))</f>
        <v>1.55215706744535</v>
      </c>
    </row>
    <row r="20" spans="1:25" ht="19.5" customHeight="1">
      <c r="A20" s="246" t="s">
        <v>218</v>
      </c>
      <c r="B20" s="247">
        <v>0</v>
      </c>
      <c r="C20" s="248">
        <v>485.039</v>
      </c>
      <c r="D20" s="249">
        <v>0</v>
      </c>
      <c r="E20" s="266">
        <v>0</v>
      </c>
      <c r="F20" s="249">
        <f t="shared" si="2"/>
        <v>485.039</v>
      </c>
      <c r="G20" s="250">
        <f t="shared" si="3"/>
        <v>0.008515058301778509</v>
      </c>
      <c r="H20" s="247"/>
      <c r="I20" s="248">
        <v>343.049</v>
      </c>
      <c r="J20" s="249"/>
      <c r="K20" s="266"/>
      <c r="L20" s="249">
        <f t="shared" si="4"/>
        <v>343.049</v>
      </c>
      <c r="M20" s="275">
        <f t="shared" si="5"/>
        <v>0.4139058851650932</v>
      </c>
      <c r="N20" s="276"/>
      <c r="O20" s="248">
        <v>4099.438</v>
      </c>
      <c r="P20" s="249"/>
      <c r="Q20" s="266"/>
      <c r="R20" s="249">
        <f t="shared" si="6"/>
        <v>4099.438</v>
      </c>
      <c r="S20" s="277">
        <f t="shared" si="7"/>
        <v>0.007408327183277612</v>
      </c>
      <c r="T20" s="247"/>
      <c r="U20" s="248">
        <v>3363.9719999999998</v>
      </c>
      <c r="V20" s="249"/>
      <c r="W20" s="266"/>
      <c r="X20" s="249">
        <f t="shared" si="8"/>
        <v>3363.9719999999998</v>
      </c>
      <c r="Y20" s="252">
        <f t="shared" si="9"/>
        <v>0.21863023830162698</v>
      </c>
    </row>
    <row r="21" spans="1:25" ht="19.5" customHeight="1">
      <c r="A21" s="246" t="s">
        <v>221</v>
      </c>
      <c r="B21" s="247">
        <v>306.212</v>
      </c>
      <c r="C21" s="248">
        <v>0</v>
      </c>
      <c r="D21" s="249">
        <v>0</v>
      </c>
      <c r="E21" s="266">
        <v>0</v>
      </c>
      <c r="F21" s="249">
        <f>SUM(B21:E21)</f>
        <v>306.212</v>
      </c>
      <c r="G21" s="250">
        <f>F21/$F$9</f>
        <v>0.005375677074841818</v>
      </c>
      <c r="H21" s="247">
        <v>807.054</v>
      </c>
      <c r="I21" s="248"/>
      <c r="J21" s="249"/>
      <c r="K21" s="266"/>
      <c r="L21" s="249">
        <f>SUM(H21:K21)</f>
        <v>807.054</v>
      </c>
      <c r="M21" s="275">
        <f>IF(ISERROR(F21/L21-1),"         /0",(F21/L21-1))</f>
        <v>-0.6205805311664399</v>
      </c>
      <c r="N21" s="276">
        <v>11758.371</v>
      </c>
      <c r="O21" s="248"/>
      <c r="P21" s="249">
        <v>47.401</v>
      </c>
      <c r="Q21" s="266"/>
      <c r="R21" s="249">
        <f>SUM(N21:Q21)</f>
        <v>11805.771999999999</v>
      </c>
      <c r="S21" s="277">
        <f>R21/$R$9</f>
        <v>0.021334880934210418</v>
      </c>
      <c r="T21" s="247">
        <v>11075.998999999998</v>
      </c>
      <c r="U21" s="248">
        <v>0.054</v>
      </c>
      <c r="V21" s="249"/>
      <c r="W21" s="266"/>
      <c r="X21" s="249">
        <f>SUM(T21:W21)</f>
        <v>11076.052999999998</v>
      </c>
      <c r="Y21" s="252">
        <f>IF(ISERROR(R21/X21-1),"         /0",IF(R21/X21&gt;5,"  *  ",(R21/X21-1)))</f>
        <v>0.06588258470774755</v>
      </c>
    </row>
    <row r="22" spans="1:25" ht="19.5" customHeight="1">
      <c r="A22" s="246" t="s">
        <v>206</v>
      </c>
      <c r="B22" s="247">
        <v>121.251</v>
      </c>
      <c r="C22" s="248">
        <v>103.384</v>
      </c>
      <c r="D22" s="249">
        <v>36.734</v>
      </c>
      <c r="E22" s="266">
        <v>17.439</v>
      </c>
      <c r="F22" s="249">
        <f t="shared" si="2"/>
        <v>278.808</v>
      </c>
      <c r="G22" s="250">
        <f t="shared" si="3"/>
        <v>0.004894588631021964</v>
      </c>
      <c r="H22" s="247">
        <v>83.411</v>
      </c>
      <c r="I22" s="248">
        <v>86.815</v>
      </c>
      <c r="J22" s="249">
        <v>209.509</v>
      </c>
      <c r="K22" s="266">
        <v>130.644</v>
      </c>
      <c r="L22" s="249">
        <f t="shared" si="4"/>
        <v>510.379</v>
      </c>
      <c r="M22" s="275">
        <f t="shared" si="5"/>
        <v>-0.45372360539912504</v>
      </c>
      <c r="N22" s="276">
        <v>1033.097</v>
      </c>
      <c r="O22" s="248">
        <v>1006.4939999999999</v>
      </c>
      <c r="P22" s="249">
        <v>36.734</v>
      </c>
      <c r="Q22" s="266">
        <v>17.439</v>
      </c>
      <c r="R22" s="249">
        <f t="shared" si="6"/>
        <v>2093.7639999999997</v>
      </c>
      <c r="S22" s="277">
        <f t="shared" si="7"/>
        <v>0.0037837598120932826</v>
      </c>
      <c r="T22" s="247">
        <v>465.113</v>
      </c>
      <c r="U22" s="248">
        <v>862.531</v>
      </c>
      <c r="V22" s="249">
        <v>2079.8689999999997</v>
      </c>
      <c r="W22" s="266">
        <v>1165.545</v>
      </c>
      <c r="X22" s="249">
        <f t="shared" si="8"/>
        <v>4573.058</v>
      </c>
      <c r="Y22" s="252">
        <f t="shared" si="9"/>
        <v>-0.5421523190827671</v>
      </c>
    </row>
    <row r="23" spans="1:25" ht="19.5" customHeight="1">
      <c r="A23" s="246" t="s">
        <v>195</v>
      </c>
      <c r="B23" s="247">
        <v>0</v>
      </c>
      <c r="C23" s="248">
        <v>0</v>
      </c>
      <c r="D23" s="249">
        <v>179.516</v>
      </c>
      <c r="E23" s="266">
        <v>56.694</v>
      </c>
      <c r="F23" s="249">
        <f t="shared" si="2"/>
        <v>236.20999999999998</v>
      </c>
      <c r="G23" s="250">
        <f t="shared" si="3"/>
        <v>0.004146763294215726</v>
      </c>
      <c r="H23" s="247">
        <v>0</v>
      </c>
      <c r="I23" s="248">
        <v>0</v>
      </c>
      <c r="J23" s="249"/>
      <c r="K23" s="266">
        <v>315.082</v>
      </c>
      <c r="L23" s="249">
        <f t="shared" si="4"/>
        <v>315.082</v>
      </c>
      <c r="M23" s="275">
        <f t="shared" si="5"/>
        <v>-0.25032213836398154</v>
      </c>
      <c r="N23" s="276">
        <v>0</v>
      </c>
      <c r="O23" s="248">
        <v>0</v>
      </c>
      <c r="P23" s="249">
        <v>2783.296</v>
      </c>
      <c r="Q23" s="266">
        <v>1557.426</v>
      </c>
      <c r="R23" s="249">
        <f t="shared" si="6"/>
        <v>4340.722</v>
      </c>
      <c r="S23" s="277">
        <f t="shared" si="7"/>
        <v>0.007844365200217971</v>
      </c>
      <c r="T23" s="247">
        <v>0</v>
      </c>
      <c r="U23" s="248">
        <v>0</v>
      </c>
      <c r="V23" s="249">
        <v>354.058</v>
      </c>
      <c r="W23" s="266">
        <v>682.4540000000001</v>
      </c>
      <c r="X23" s="249">
        <f t="shared" si="8"/>
        <v>1036.5120000000002</v>
      </c>
      <c r="Y23" s="252">
        <f t="shared" si="9"/>
        <v>3.1878164459263365</v>
      </c>
    </row>
    <row r="24" spans="1:25" ht="19.5" customHeight="1">
      <c r="A24" s="246" t="s">
        <v>215</v>
      </c>
      <c r="B24" s="247">
        <v>89.522</v>
      </c>
      <c r="C24" s="248">
        <v>127.026</v>
      </c>
      <c r="D24" s="249">
        <v>0</v>
      </c>
      <c r="E24" s="266">
        <v>0</v>
      </c>
      <c r="F24" s="249">
        <f>SUM(B24:E24)</f>
        <v>216.548</v>
      </c>
      <c r="G24" s="250">
        <f t="shared" si="3"/>
        <v>0.0038015888312765214</v>
      </c>
      <c r="H24" s="247">
        <v>59.333</v>
      </c>
      <c r="I24" s="248">
        <v>214.834</v>
      </c>
      <c r="J24" s="249"/>
      <c r="K24" s="266"/>
      <c r="L24" s="249">
        <f>SUM(H24:K24)</f>
        <v>274.16700000000003</v>
      </c>
      <c r="M24" s="275">
        <f>IF(ISERROR(F24/L24-1),"         /0",(F24/L24-1))</f>
        <v>-0.2101602308082301</v>
      </c>
      <c r="N24" s="276">
        <v>1106.092</v>
      </c>
      <c r="O24" s="248">
        <v>1065.3380000000002</v>
      </c>
      <c r="P24" s="249"/>
      <c r="Q24" s="266"/>
      <c r="R24" s="249">
        <f>SUM(N24:Q24)</f>
        <v>2171.4300000000003</v>
      </c>
      <c r="S24" s="277">
        <f t="shared" si="7"/>
        <v>0.003924114450708733</v>
      </c>
      <c r="T24" s="247">
        <v>1244.6050000000002</v>
      </c>
      <c r="U24" s="248">
        <v>518.2180000000001</v>
      </c>
      <c r="V24" s="249"/>
      <c r="W24" s="266"/>
      <c r="X24" s="249">
        <f>SUM(T24:W24)</f>
        <v>1762.8230000000003</v>
      </c>
      <c r="Y24" s="252">
        <f>IF(ISERROR(R24/X24-1),"         /0",IF(R24/X24&gt;5,"  *  ",(R24/X24-1)))</f>
        <v>0.2317912802363027</v>
      </c>
    </row>
    <row r="25" spans="1:25" ht="19.5" customHeight="1">
      <c r="A25" s="246" t="s">
        <v>184</v>
      </c>
      <c r="B25" s="247">
        <v>119.208</v>
      </c>
      <c r="C25" s="248">
        <v>26.346</v>
      </c>
      <c r="D25" s="249">
        <v>0</v>
      </c>
      <c r="E25" s="266">
        <v>0</v>
      </c>
      <c r="F25" s="249">
        <f t="shared" si="2"/>
        <v>145.554</v>
      </c>
      <c r="G25" s="250">
        <f t="shared" si="3"/>
        <v>0.0025552600843583074</v>
      </c>
      <c r="H25" s="247">
        <v>126.46200000000002</v>
      </c>
      <c r="I25" s="248">
        <v>30.455</v>
      </c>
      <c r="J25" s="249"/>
      <c r="K25" s="266"/>
      <c r="L25" s="249">
        <f t="shared" si="4"/>
        <v>156.91700000000003</v>
      </c>
      <c r="M25" s="275">
        <f t="shared" si="5"/>
        <v>-0.07241407878050199</v>
      </c>
      <c r="N25" s="276">
        <v>988.7810000000002</v>
      </c>
      <c r="O25" s="248">
        <v>193.75500000000005</v>
      </c>
      <c r="P25" s="249"/>
      <c r="Q25" s="266"/>
      <c r="R25" s="249">
        <f t="shared" si="6"/>
        <v>1182.5360000000003</v>
      </c>
      <c r="S25" s="277">
        <f t="shared" si="7"/>
        <v>0.0021370279521252364</v>
      </c>
      <c r="T25" s="247">
        <v>701.3530000000003</v>
      </c>
      <c r="U25" s="248">
        <v>125.56300000000002</v>
      </c>
      <c r="V25" s="249"/>
      <c r="W25" s="266"/>
      <c r="X25" s="249">
        <f t="shared" si="8"/>
        <v>826.9160000000003</v>
      </c>
      <c r="Y25" s="252">
        <f t="shared" si="9"/>
        <v>0.430055773500573</v>
      </c>
    </row>
    <row r="26" spans="1:25" ht="19.5" customHeight="1">
      <c r="A26" s="246" t="s">
        <v>222</v>
      </c>
      <c r="B26" s="247">
        <v>0</v>
      </c>
      <c r="C26" s="248">
        <v>0</v>
      </c>
      <c r="D26" s="249">
        <v>0</v>
      </c>
      <c r="E26" s="266">
        <v>138.18</v>
      </c>
      <c r="F26" s="249">
        <f t="shared" si="2"/>
        <v>138.18</v>
      </c>
      <c r="G26" s="250">
        <f t="shared" si="3"/>
        <v>0.002425806494198929</v>
      </c>
      <c r="H26" s="247"/>
      <c r="I26" s="248"/>
      <c r="J26" s="249"/>
      <c r="K26" s="266">
        <v>275.284</v>
      </c>
      <c r="L26" s="249">
        <f t="shared" si="4"/>
        <v>275.284</v>
      </c>
      <c r="M26" s="275">
        <f t="shared" si="5"/>
        <v>-0.49804565466935957</v>
      </c>
      <c r="N26" s="276"/>
      <c r="O26" s="248"/>
      <c r="P26" s="249">
        <v>65.255</v>
      </c>
      <c r="Q26" s="266">
        <v>1389.0270000000005</v>
      </c>
      <c r="R26" s="249">
        <f t="shared" si="6"/>
        <v>1454.2820000000006</v>
      </c>
      <c r="S26" s="277">
        <f t="shared" si="7"/>
        <v>0.0026281155789528556</v>
      </c>
      <c r="T26" s="247"/>
      <c r="U26" s="248"/>
      <c r="V26" s="249">
        <v>443.44700000000006</v>
      </c>
      <c r="W26" s="266">
        <v>2335.405</v>
      </c>
      <c r="X26" s="249">
        <f t="shared" si="8"/>
        <v>2778.8520000000003</v>
      </c>
      <c r="Y26" s="252">
        <f t="shared" si="9"/>
        <v>-0.4766608657100124</v>
      </c>
    </row>
    <row r="27" spans="1:25" ht="19.5" customHeight="1">
      <c r="A27" s="246" t="s">
        <v>224</v>
      </c>
      <c r="B27" s="247">
        <v>89.441</v>
      </c>
      <c r="C27" s="248">
        <v>0</v>
      </c>
      <c r="D27" s="249">
        <v>0</v>
      </c>
      <c r="E27" s="266">
        <v>0</v>
      </c>
      <c r="F27" s="249">
        <f>SUM(B27:E27)</f>
        <v>89.441</v>
      </c>
      <c r="G27" s="250">
        <f>F27/$F$9</f>
        <v>0.0015701733872314839</v>
      </c>
      <c r="H27" s="247"/>
      <c r="I27" s="248"/>
      <c r="J27" s="249"/>
      <c r="K27" s="266"/>
      <c r="L27" s="249">
        <f>SUM(H27:K27)</f>
        <v>0</v>
      </c>
      <c r="M27" s="275" t="str">
        <f t="shared" si="0"/>
        <v>         /0</v>
      </c>
      <c r="N27" s="276">
        <v>493.602</v>
      </c>
      <c r="O27" s="248">
        <v>84.184</v>
      </c>
      <c r="P27" s="249"/>
      <c r="Q27" s="266"/>
      <c r="R27" s="249">
        <f>SUM(N27:Q27)</f>
        <v>577.786</v>
      </c>
      <c r="S27" s="277">
        <f>R27/$R$9</f>
        <v>0.0010441498883303607</v>
      </c>
      <c r="T27" s="247">
        <v>48.155</v>
      </c>
      <c r="U27" s="248">
        <v>0</v>
      </c>
      <c r="V27" s="249">
        <v>48.155</v>
      </c>
      <c r="W27" s="266"/>
      <c r="X27" s="249">
        <f>SUM(T27:W27)</f>
        <v>96.31</v>
      </c>
      <c r="Y27" s="252" t="str">
        <f aca="true" t="shared" si="10" ref="Y27:Y33">IF(ISERROR(R27/X27-1),"         /0",IF(R27/X27&gt;5,"  *  ",(R27/X27-1)))</f>
        <v>  *  </v>
      </c>
    </row>
    <row r="28" spans="1:25" ht="19.5" customHeight="1">
      <c r="A28" s="246" t="s">
        <v>203</v>
      </c>
      <c r="B28" s="247">
        <v>70.394</v>
      </c>
      <c r="C28" s="248">
        <v>13.175</v>
      </c>
      <c r="D28" s="249">
        <v>0</v>
      </c>
      <c r="E28" s="266">
        <v>0</v>
      </c>
      <c r="F28" s="249">
        <f>SUM(B28:E28)</f>
        <v>83.569</v>
      </c>
      <c r="G28" s="250">
        <f>F28/$F$9</f>
        <v>0.001467088022244249</v>
      </c>
      <c r="H28" s="247">
        <v>61.432</v>
      </c>
      <c r="I28" s="248">
        <v>12.342</v>
      </c>
      <c r="J28" s="249"/>
      <c r="K28" s="266"/>
      <c r="L28" s="249">
        <f>SUM(H28:K28)</f>
        <v>73.774</v>
      </c>
      <c r="M28" s="275">
        <f t="shared" si="0"/>
        <v>0.1327703526987829</v>
      </c>
      <c r="N28" s="276">
        <v>510.84900000000005</v>
      </c>
      <c r="O28" s="248">
        <v>79.233</v>
      </c>
      <c r="P28" s="249"/>
      <c r="Q28" s="266"/>
      <c r="R28" s="249">
        <f>SUM(N28:Q28)</f>
        <v>590.0820000000001</v>
      </c>
      <c r="S28" s="277">
        <f>R28/$R$9</f>
        <v>0.001066370688119401</v>
      </c>
      <c r="T28" s="247">
        <v>545.419</v>
      </c>
      <c r="U28" s="248">
        <v>50.62</v>
      </c>
      <c r="V28" s="249"/>
      <c r="W28" s="266"/>
      <c r="X28" s="249">
        <f>SUM(T28:W28)</f>
        <v>596.039</v>
      </c>
      <c r="Y28" s="252">
        <f t="shared" si="10"/>
        <v>-0.009994312452708431</v>
      </c>
    </row>
    <row r="29" spans="1:25" ht="19.5" customHeight="1" thickBot="1">
      <c r="A29" s="253" t="s">
        <v>175</v>
      </c>
      <c r="B29" s="254">
        <v>35.756</v>
      </c>
      <c r="C29" s="255">
        <v>10.121</v>
      </c>
      <c r="D29" s="256">
        <v>0</v>
      </c>
      <c r="E29" s="269">
        <v>0</v>
      </c>
      <c r="F29" s="256">
        <f>SUM(B29:E29)</f>
        <v>45.877</v>
      </c>
      <c r="G29" s="257">
        <f>F29/$F$9</f>
        <v>0.0008053895247819097</v>
      </c>
      <c r="H29" s="254">
        <v>31.476</v>
      </c>
      <c r="I29" s="255">
        <v>40.697</v>
      </c>
      <c r="J29" s="256">
        <v>3730.7050000000004</v>
      </c>
      <c r="K29" s="269">
        <v>1403.462</v>
      </c>
      <c r="L29" s="256">
        <f>SUM(H29:K29)</f>
        <v>5206.34</v>
      </c>
      <c r="M29" s="278">
        <f t="shared" si="0"/>
        <v>-0.991188243564577</v>
      </c>
      <c r="N29" s="279">
        <v>378.48900000000003</v>
      </c>
      <c r="O29" s="255">
        <v>78.79899999999999</v>
      </c>
      <c r="P29" s="256">
        <v>23454.878000000004</v>
      </c>
      <c r="Q29" s="269">
        <v>5926.4529999999995</v>
      </c>
      <c r="R29" s="256">
        <f>SUM(N29:Q29)</f>
        <v>29838.619000000006</v>
      </c>
      <c r="S29" s="280">
        <f>R29/$R$9</f>
        <v>0.05392306268546173</v>
      </c>
      <c r="T29" s="254">
        <v>4451.3150000000005</v>
      </c>
      <c r="U29" s="255">
        <v>2634.537</v>
      </c>
      <c r="V29" s="256">
        <v>34412.772999999994</v>
      </c>
      <c r="W29" s="269">
        <v>9593.964</v>
      </c>
      <c r="X29" s="256">
        <f>SUM(T29:W29)</f>
        <v>51092.58899999999</v>
      </c>
      <c r="Y29" s="259">
        <f t="shared" si="10"/>
        <v>-0.41598929347659386</v>
      </c>
    </row>
    <row r="30" spans="1:25" s="112" customFormat="1" ht="19.5" customHeight="1">
      <c r="A30" s="119" t="s">
        <v>52</v>
      </c>
      <c r="B30" s="116">
        <f>SUM(B31:B44)</f>
        <v>4008.904</v>
      </c>
      <c r="C30" s="115">
        <f>SUM(C31:C44)</f>
        <v>4986.582999999999</v>
      </c>
      <c r="D30" s="114">
        <f>SUM(D31:D44)</f>
        <v>576.938</v>
      </c>
      <c r="E30" s="144">
        <f>SUM(E31:E44)</f>
        <v>343.66299999999995</v>
      </c>
      <c r="F30" s="114">
        <f>SUM(B30:E30)</f>
        <v>9916.088</v>
      </c>
      <c r="G30" s="117">
        <f>F30/$F$9</f>
        <v>0.17408098615898154</v>
      </c>
      <c r="H30" s="116">
        <f>SUM(H31:H44)</f>
        <v>4056.6340000000005</v>
      </c>
      <c r="I30" s="115">
        <f>SUM(I31:I44)</f>
        <v>3671.905</v>
      </c>
      <c r="J30" s="114">
        <f>SUM(J31:J44)</f>
        <v>1032.9299999999998</v>
      </c>
      <c r="K30" s="144">
        <f>SUM(K31:K44)</f>
        <v>98.955</v>
      </c>
      <c r="L30" s="114">
        <f>SUM(H30:K30)</f>
        <v>8860.424</v>
      </c>
      <c r="M30" s="192">
        <f t="shared" si="0"/>
        <v>0.11914373397932176</v>
      </c>
      <c r="N30" s="194">
        <f>SUM(N31:N44)</f>
        <v>35930.01600000001</v>
      </c>
      <c r="O30" s="115">
        <f>SUM(O31:O44)</f>
        <v>43969.54699999999</v>
      </c>
      <c r="P30" s="114">
        <f>SUM(P31:P44)</f>
        <v>6614.19</v>
      </c>
      <c r="Q30" s="144">
        <f>SUM(Q31:Q44)</f>
        <v>4117.363</v>
      </c>
      <c r="R30" s="114">
        <f>SUM(N30:Q30)</f>
        <v>90631.116</v>
      </c>
      <c r="S30" s="205">
        <f>R30/$R$9</f>
        <v>0.1637846359217011</v>
      </c>
      <c r="T30" s="116">
        <f>SUM(T31:T44)</f>
        <v>38110.366</v>
      </c>
      <c r="U30" s="115">
        <f>SUM(U31:U44)</f>
        <v>40136.99100000001</v>
      </c>
      <c r="V30" s="114">
        <f>SUM(V31:V44)</f>
        <v>6370.679</v>
      </c>
      <c r="W30" s="144">
        <f>SUM(W31:W44)</f>
        <v>2373.119</v>
      </c>
      <c r="X30" s="114">
        <f>SUM(T30:W30)</f>
        <v>86991.15500000003</v>
      </c>
      <c r="Y30" s="113">
        <f t="shared" si="10"/>
        <v>0.041842886210672336</v>
      </c>
    </row>
    <row r="31" spans="1:25" ht="19.5" customHeight="1">
      <c r="A31" s="239" t="s">
        <v>179</v>
      </c>
      <c r="B31" s="240">
        <v>1176.171</v>
      </c>
      <c r="C31" s="241">
        <v>1540.819</v>
      </c>
      <c r="D31" s="242">
        <v>0</v>
      </c>
      <c r="E31" s="263">
        <v>0</v>
      </c>
      <c r="F31" s="242">
        <f>SUM(B31:E31)</f>
        <v>2716.99</v>
      </c>
      <c r="G31" s="243">
        <f>F31/$F$9</f>
        <v>0.047697872243982836</v>
      </c>
      <c r="H31" s="240">
        <v>1285.52</v>
      </c>
      <c r="I31" s="241">
        <v>1756.014</v>
      </c>
      <c r="J31" s="242"/>
      <c r="K31" s="241"/>
      <c r="L31" s="242">
        <f>SUM(H31:K31)</f>
        <v>3041.5339999999997</v>
      </c>
      <c r="M31" s="272">
        <f t="shared" si="0"/>
        <v>-0.10670405131095029</v>
      </c>
      <c r="N31" s="273">
        <v>9962.877000000002</v>
      </c>
      <c r="O31" s="241">
        <v>14953.557999999997</v>
      </c>
      <c r="P31" s="242">
        <v>147.712</v>
      </c>
      <c r="Q31" s="241">
        <v>137.933</v>
      </c>
      <c r="R31" s="242">
        <f>SUM(N31:Q31)</f>
        <v>25202.079999999998</v>
      </c>
      <c r="S31" s="274">
        <f>R31/$R$9</f>
        <v>0.04554410978752137</v>
      </c>
      <c r="T31" s="240">
        <v>11858.654999999999</v>
      </c>
      <c r="U31" s="241">
        <v>16795.511000000002</v>
      </c>
      <c r="V31" s="242">
        <v>263.84</v>
      </c>
      <c r="W31" s="263">
        <v>289.307</v>
      </c>
      <c r="X31" s="242">
        <f>SUM(T31:W31)</f>
        <v>29207.313000000002</v>
      </c>
      <c r="Y31" s="245">
        <f t="shared" si="10"/>
        <v>-0.13713116985461837</v>
      </c>
    </row>
    <row r="32" spans="1:25" ht="19.5" customHeight="1">
      <c r="A32" s="246" t="s">
        <v>159</v>
      </c>
      <c r="B32" s="247">
        <v>1116.096</v>
      </c>
      <c r="C32" s="248">
        <v>1000.479</v>
      </c>
      <c r="D32" s="249">
        <v>1.838</v>
      </c>
      <c r="E32" s="266">
        <v>12.46</v>
      </c>
      <c r="F32" s="249">
        <f>SUM(B32:E32)</f>
        <v>2130.873</v>
      </c>
      <c r="G32" s="250">
        <f>F32/$F$9</f>
        <v>0.03740834825382222</v>
      </c>
      <c r="H32" s="247">
        <v>747.4830000000001</v>
      </c>
      <c r="I32" s="248">
        <v>499.59299999999996</v>
      </c>
      <c r="J32" s="249">
        <v>0</v>
      </c>
      <c r="K32" s="248">
        <v>0</v>
      </c>
      <c r="L32" s="249">
        <f>SUM(H32:K32)</f>
        <v>1247.076</v>
      </c>
      <c r="M32" s="275">
        <f t="shared" si="0"/>
        <v>0.7086953802334421</v>
      </c>
      <c r="N32" s="276">
        <v>12236.330000000005</v>
      </c>
      <c r="O32" s="248">
        <v>10198.316999999995</v>
      </c>
      <c r="P32" s="249">
        <v>24.852</v>
      </c>
      <c r="Q32" s="248">
        <v>75.912</v>
      </c>
      <c r="R32" s="249">
        <f>SUM(N32:Q32)</f>
        <v>22535.411</v>
      </c>
      <c r="S32" s="277">
        <f>R32/$R$9</f>
        <v>0.0407250208193497</v>
      </c>
      <c r="T32" s="247">
        <v>13058.264999999998</v>
      </c>
      <c r="U32" s="248">
        <v>9882.383000000003</v>
      </c>
      <c r="V32" s="249">
        <v>0</v>
      </c>
      <c r="W32" s="248">
        <v>0</v>
      </c>
      <c r="X32" s="249">
        <f>SUM(T32:W32)</f>
        <v>22940.648</v>
      </c>
      <c r="Y32" s="252">
        <f t="shared" si="10"/>
        <v>-0.017664583842618597</v>
      </c>
    </row>
    <row r="33" spans="1:25" ht="19.5" customHeight="1">
      <c r="A33" s="246" t="s">
        <v>188</v>
      </c>
      <c r="B33" s="247">
        <v>352.807</v>
      </c>
      <c r="C33" s="248">
        <v>586.357</v>
      </c>
      <c r="D33" s="249">
        <v>0</v>
      </c>
      <c r="E33" s="266">
        <v>0</v>
      </c>
      <c r="F33" s="249">
        <f>SUM(B33:E33)</f>
        <v>939.164</v>
      </c>
      <c r="G33" s="250">
        <f>F33/$F$9</f>
        <v>0.01648740867215113</v>
      </c>
      <c r="H33" s="247">
        <v>477.478</v>
      </c>
      <c r="I33" s="248">
        <v>272.272</v>
      </c>
      <c r="J33" s="249"/>
      <c r="K33" s="248"/>
      <c r="L33" s="249">
        <f>SUM(H33:K33)</f>
        <v>749.75</v>
      </c>
      <c r="M33" s="275">
        <f t="shared" si="0"/>
        <v>0.2526362120706902</v>
      </c>
      <c r="N33" s="276">
        <v>3546.1040000000003</v>
      </c>
      <c r="O33" s="248">
        <v>4936.301</v>
      </c>
      <c r="P33" s="249">
        <v>0</v>
      </c>
      <c r="Q33" s="248">
        <v>0</v>
      </c>
      <c r="R33" s="249">
        <f>SUM(N33:Q33)</f>
        <v>8482.405</v>
      </c>
      <c r="S33" s="277">
        <f>R33/$R$9</f>
        <v>0.015329035721742818</v>
      </c>
      <c r="T33" s="247">
        <v>3584.311</v>
      </c>
      <c r="U33" s="248">
        <v>2483.8109999999997</v>
      </c>
      <c r="V33" s="249"/>
      <c r="W33" s="248"/>
      <c r="X33" s="249">
        <f>SUM(T33:W33)</f>
        <v>6068.121999999999</v>
      </c>
      <c r="Y33" s="252">
        <f t="shared" si="10"/>
        <v>0.3978632927947068</v>
      </c>
    </row>
    <row r="34" spans="1:25" ht="19.5" customHeight="1">
      <c r="A34" s="246" t="s">
        <v>192</v>
      </c>
      <c r="B34" s="247">
        <v>328.821</v>
      </c>
      <c r="C34" s="248">
        <v>296.29499999999996</v>
      </c>
      <c r="D34" s="249">
        <v>29.35</v>
      </c>
      <c r="E34" s="266">
        <v>241.527</v>
      </c>
      <c r="F34" s="249">
        <f aca="true" t="shared" si="11" ref="F34:F42">SUM(B34:E34)</f>
        <v>895.9929999999999</v>
      </c>
      <c r="G34" s="250">
        <f aca="true" t="shared" si="12" ref="G34:G42">F34/$F$9</f>
        <v>0.01572952408566204</v>
      </c>
      <c r="H34" s="247">
        <v>242.854</v>
      </c>
      <c r="I34" s="248">
        <v>120.773</v>
      </c>
      <c r="J34" s="249"/>
      <c r="K34" s="248">
        <v>35.486000000000004</v>
      </c>
      <c r="L34" s="249">
        <f aca="true" t="shared" si="13" ref="L34:L42">SUM(H34:K34)</f>
        <v>399.113</v>
      </c>
      <c r="M34" s="275">
        <f aca="true" t="shared" si="14" ref="M34:M42">IF(ISERROR(F34/L34-1),"         /0",(F34/L34-1))</f>
        <v>1.2449607003530327</v>
      </c>
      <c r="N34" s="276">
        <v>806.475</v>
      </c>
      <c r="O34" s="248">
        <v>792.5919999999999</v>
      </c>
      <c r="P34" s="249">
        <v>217.97199999999998</v>
      </c>
      <c r="Q34" s="248">
        <v>1997.582</v>
      </c>
      <c r="R34" s="249">
        <f aca="true" t="shared" si="15" ref="R34:R42">SUM(N34:Q34)</f>
        <v>3814.621</v>
      </c>
      <c r="S34" s="277">
        <f aca="true" t="shared" si="16" ref="S34:S42">R34/$R$9</f>
        <v>0.006893618210155057</v>
      </c>
      <c r="T34" s="247">
        <v>350.016</v>
      </c>
      <c r="U34" s="248">
        <v>235.497</v>
      </c>
      <c r="V34" s="249">
        <v>1332.0430000000001</v>
      </c>
      <c r="W34" s="248">
        <v>313.66399999999993</v>
      </c>
      <c r="X34" s="249">
        <f aca="true" t="shared" si="17" ref="X34:X42">SUM(T34:W34)</f>
        <v>2231.22</v>
      </c>
      <c r="Y34" s="252">
        <f aca="true" t="shared" si="18" ref="Y34:Y42">IF(ISERROR(R34/X34-1),"         /0",IF(R34/X34&gt;5,"  *  ",(R34/X34-1)))</f>
        <v>0.7096570486101776</v>
      </c>
    </row>
    <row r="35" spans="1:25" ht="19.5" customHeight="1">
      <c r="A35" s="246" t="s">
        <v>178</v>
      </c>
      <c r="B35" s="247">
        <v>156.061</v>
      </c>
      <c r="C35" s="248">
        <v>145.941</v>
      </c>
      <c r="D35" s="249">
        <v>137.618</v>
      </c>
      <c r="E35" s="266">
        <v>45.658</v>
      </c>
      <c r="F35" s="249">
        <f>SUM(B35:E35)</f>
        <v>485.278</v>
      </c>
      <c r="G35" s="250">
        <f>F35/$F$9</f>
        <v>0.008519254044665421</v>
      </c>
      <c r="H35" s="247">
        <v>202.114</v>
      </c>
      <c r="I35" s="248">
        <v>73.378</v>
      </c>
      <c r="J35" s="249">
        <v>36.563</v>
      </c>
      <c r="K35" s="248"/>
      <c r="L35" s="249">
        <f>SUM(H35:K35)</f>
        <v>312.055</v>
      </c>
      <c r="M35" s="275">
        <f>IF(ISERROR(F35/L35-1),"         /0",(F35/L35-1))</f>
        <v>0.555104068193107</v>
      </c>
      <c r="N35" s="276">
        <v>1590.365</v>
      </c>
      <c r="O35" s="248">
        <v>1089.998</v>
      </c>
      <c r="P35" s="249">
        <v>853.4769999999999</v>
      </c>
      <c r="Q35" s="248">
        <v>107.045</v>
      </c>
      <c r="R35" s="249">
        <f>SUM(N35:Q35)</f>
        <v>3640.885</v>
      </c>
      <c r="S35" s="277">
        <f>R35/$R$9</f>
        <v>0.0065796500195118715</v>
      </c>
      <c r="T35" s="247">
        <v>1700.3029999999999</v>
      </c>
      <c r="U35" s="248">
        <v>946.7379999999999</v>
      </c>
      <c r="V35" s="249">
        <v>360.324</v>
      </c>
      <c r="W35" s="248">
        <v>57.793</v>
      </c>
      <c r="X35" s="249">
        <f>SUM(T35:W35)</f>
        <v>3065.158</v>
      </c>
      <c r="Y35" s="252">
        <f>IF(ISERROR(R35/X35-1),"         /0",IF(R35/X35&gt;5,"  *  ",(R35/X35-1)))</f>
        <v>0.18782946914971443</v>
      </c>
    </row>
    <row r="36" spans="1:25" ht="19.5" customHeight="1">
      <c r="A36" s="246" t="s">
        <v>201</v>
      </c>
      <c r="B36" s="247">
        <v>236.848</v>
      </c>
      <c r="C36" s="248">
        <v>213.591</v>
      </c>
      <c r="D36" s="249">
        <v>0</v>
      </c>
      <c r="E36" s="266">
        <v>0</v>
      </c>
      <c r="F36" s="249">
        <f>SUM(B36:E36)</f>
        <v>450.439</v>
      </c>
      <c r="G36" s="250">
        <f>F36/$F$9</f>
        <v>0.007907641130702501</v>
      </c>
      <c r="H36" s="247">
        <v>432.04200000000003</v>
      </c>
      <c r="I36" s="248">
        <v>298.024</v>
      </c>
      <c r="J36" s="249"/>
      <c r="K36" s="248"/>
      <c r="L36" s="249">
        <f>SUM(H36:K36)</f>
        <v>730.066</v>
      </c>
      <c r="M36" s="275">
        <f>IF(ISERROR(F36/L36-1),"         /0",(F36/L36-1))</f>
        <v>-0.3830160560826007</v>
      </c>
      <c r="N36" s="276">
        <v>2478.83</v>
      </c>
      <c r="O36" s="248">
        <v>2197.414</v>
      </c>
      <c r="P36" s="249">
        <v>11.395</v>
      </c>
      <c r="Q36" s="248"/>
      <c r="R36" s="249">
        <f>SUM(N36:Q36)</f>
        <v>4687.639000000001</v>
      </c>
      <c r="S36" s="277">
        <f>R36/$R$9</f>
        <v>0.008471298609490445</v>
      </c>
      <c r="T36" s="247">
        <v>2850.238</v>
      </c>
      <c r="U36" s="248">
        <v>2582.2090000000003</v>
      </c>
      <c r="V36" s="249">
        <v>0</v>
      </c>
      <c r="W36" s="248">
        <v>0</v>
      </c>
      <c r="X36" s="249">
        <f>SUM(T36:W36)</f>
        <v>5432.447</v>
      </c>
      <c r="Y36" s="252">
        <f>IF(ISERROR(R36/X36-1),"         /0",IF(R36/X36&gt;5,"  *  ",(R36/X36-1)))</f>
        <v>-0.13710359254310245</v>
      </c>
    </row>
    <row r="37" spans="1:25" ht="19.5" customHeight="1">
      <c r="A37" s="246" t="s">
        <v>183</v>
      </c>
      <c r="B37" s="247">
        <v>128</v>
      </c>
      <c r="C37" s="248">
        <v>284.96999999999997</v>
      </c>
      <c r="D37" s="249">
        <v>0</v>
      </c>
      <c r="E37" s="266">
        <v>0</v>
      </c>
      <c r="F37" s="249">
        <f t="shared" si="11"/>
        <v>412.96999999999997</v>
      </c>
      <c r="G37" s="250">
        <f t="shared" si="12"/>
        <v>0.0072498574895739736</v>
      </c>
      <c r="H37" s="247">
        <v>98.318</v>
      </c>
      <c r="I37" s="248">
        <v>214.696</v>
      </c>
      <c r="J37" s="249"/>
      <c r="K37" s="248"/>
      <c r="L37" s="249">
        <f t="shared" si="13"/>
        <v>313.014</v>
      </c>
      <c r="M37" s="275">
        <f t="shared" si="14"/>
        <v>0.3193339595034086</v>
      </c>
      <c r="N37" s="276">
        <v>876.9289999999999</v>
      </c>
      <c r="O37" s="248">
        <v>2348.9759999999997</v>
      </c>
      <c r="P37" s="249">
        <v>0</v>
      </c>
      <c r="Q37" s="248">
        <v>0.3</v>
      </c>
      <c r="R37" s="249">
        <f t="shared" si="15"/>
        <v>3226.205</v>
      </c>
      <c r="S37" s="277">
        <f t="shared" si="16"/>
        <v>0.005830258245234138</v>
      </c>
      <c r="T37" s="247">
        <v>1054.912</v>
      </c>
      <c r="U37" s="248">
        <v>2248.394</v>
      </c>
      <c r="V37" s="249">
        <v>0.6</v>
      </c>
      <c r="W37" s="248">
        <v>0.6</v>
      </c>
      <c r="X37" s="249">
        <f t="shared" si="17"/>
        <v>3304.5059999999994</v>
      </c>
      <c r="Y37" s="252">
        <f t="shared" si="18"/>
        <v>-0.023695221010341494</v>
      </c>
    </row>
    <row r="38" spans="1:25" ht="19.5" customHeight="1">
      <c r="A38" s="246" t="s">
        <v>210</v>
      </c>
      <c r="B38" s="247">
        <v>0</v>
      </c>
      <c r="C38" s="248">
        <v>388.342</v>
      </c>
      <c r="D38" s="249">
        <v>0</v>
      </c>
      <c r="E38" s="266">
        <v>0</v>
      </c>
      <c r="F38" s="249">
        <f t="shared" si="11"/>
        <v>388.342</v>
      </c>
      <c r="G38" s="250">
        <f t="shared" si="12"/>
        <v>0.00681750286271675</v>
      </c>
      <c r="H38" s="247"/>
      <c r="I38" s="248">
        <v>161.109</v>
      </c>
      <c r="J38" s="249"/>
      <c r="K38" s="248"/>
      <c r="L38" s="249">
        <f t="shared" si="13"/>
        <v>161.109</v>
      </c>
      <c r="M38" s="275">
        <f t="shared" si="14"/>
        <v>1.410430205637177</v>
      </c>
      <c r="N38" s="276"/>
      <c r="O38" s="248">
        <v>2767.856</v>
      </c>
      <c r="P38" s="249"/>
      <c r="Q38" s="248"/>
      <c r="R38" s="249">
        <f t="shared" si="15"/>
        <v>2767.856</v>
      </c>
      <c r="S38" s="277">
        <f t="shared" si="16"/>
        <v>0.005001949741451886</v>
      </c>
      <c r="T38" s="247"/>
      <c r="U38" s="248">
        <v>1903.615</v>
      </c>
      <c r="V38" s="249"/>
      <c r="W38" s="248"/>
      <c r="X38" s="249">
        <f t="shared" si="17"/>
        <v>1903.615</v>
      </c>
      <c r="Y38" s="252">
        <f t="shared" si="18"/>
        <v>0.45399988968357574</v>
      </c>
    </row>
    <row r="39" spans="1:25" ht="19.5" customHeight="1">
      <c r="A39" s="246" t="s">
        <v>177</v>
      </c>
      <c r="B39" s="247">
        <v>225.027</v>
      </c>
      <c r="C39" s="248">
        <v>116.44000000000001</v>
      </c>
      <c r="D39" s="249">
        <v>0</v>
      </c>
      <c r="E39" s="266">
        <v>0</v>
      </c>
      <c r="F39" s="249">
        <f t="shared" si="11"/>
        <v>341.467</v>
      </c>
      <c r="G39" s="250">
        <f t="shared" si="12"/>
        <v>0.005994593039185307</v>
      </c>
      <c r="H39" s="247">
        <v>151.783</v>
      </c>
      <c r="I39" s="248">
        <v>111.228</v>
      </c>
      <c r="J39" s="249"/>
      <c r="K39" s="248"/>
      <c r="L39" s="249">
        <f t="shared" si="13"/>
        <v>263.01099999999997</v>
      </c>
      <c r="M39" s="275">
        <f t="shared" si="14"/>
        <v>0.298299310675219</v>
      </c>
      <c r="N39" s="276">
        <v>1621.109</v>
      </c>
      <c r="O39" s="248">
        <v>1196.188</v>
      </c>
      <c r="P39" s="249"/>
      <c r="Q39" s="248"/>
      <c r="R39" s="249">
        <f t="shared" si="15"/>
        <v>2817.297</v>
      </c>
      <c r="S39" s="277">
        <f t="shared" si="16"/>
        <v>0.005091297379900968</v>
      </c>
      <c r="T39" s="247">
        <v>906.0759999999999</v>
      </c>
      <c r="U39" s="248">
        <v>812.4399999999999</v>
      </c>
      <c r="V39" s="249"/>
      <c r="W39" s="248"/>
      <c r="X39" s="249">
        <f t="shared" si="17"/>
        <v>1718.5159999999998</v>
      </c>
      <c r="Y39" s="252">
        <f t="shared" si="18"/>
        <v>0.6393778120192075</v>
      </c>
    </row>
    <row r="40" spans="1:25" ht="19.5" customHeight="1">
      <c r="A40" s="246" t="s">
        <v>223</v>
      </c>
      <c r="B40" s="247">
        <v>0</v>
      </c>
      <c r="C40" s="248">
        <v>0</v>
      </c>
      <c r="D40" s="249">
        <v>200.968</v>
      </c>
      <c r="E40" s="266">
        <v>18.537</v>
      </c>
      <c r="F40" s="249">
        <f t="shared" si="11"/>
        <v>219.505</v>
      </c>
      <c r="G40" s="250">
        <f t="shared" si="12"/>
        <v>0.0038535001773710807</v>
      </c>
      <c r="H40" s="247"/>
      <c r="I40" s="248"/>
      <c r="J40" s="249"/>
      <c r="K40" s="248"/>
      <c r="L40" s="249">
        <f t="shared" si="13"/>
        <v>0</v>
      </c>
      <c r="M40" s="275" t="str">
        <f t="shared" si="14"/>
        <v>         /0</v>
      </c>
      <c r="N40" s="276"/>
      <c r="O40" s="248"/>
      <c r="P40" s="249">
        <v>1315.8310000000001</v>
      </c>
      <c r="Q40" s="248">
        <v>372.487</v>
      </c>
      <c r="R40" s="249">
        <f t="shared" si="15"/>
        <v>1688.3180000000002</v>
      </c>
      <c r="S40" s="277">
        <f t="shared" si="16"/>
        <v>0.0030510553235387123</v>
      </c>
      <c r="T40" s="247"/>
      <c r="U40" s="248"/>
      <c r="V40" s="249"/>
      <c r="W40" s="248"/>
      <c r="X40" s="249">
        <f t="shared" si="17"/>
        <v>0</v>
      </c>
      <c r="Y40" s="252" t="str">
        <f t="shared" si="18"/>
        <v>         /0</v>
      </c>
    </row>
    <row r="41" spans="1:25" ht="19.5" customHeight="1">
      <c r="A41" s="246" t="s">
        <v>222</v>
      </c>
      <c r="B41" s="247">
        <v>0</v>
      </c>
      <c r="C41" s="248">
        <v>0</v>
      </c>
      <c r="D41" s="249">
        <v>162.879</v>
      </c>
      <c r="E41" s="266">
        <v>0</v>
      </c>
      <c r="F41" s="249">
        <f t="shared" si="11"/>
        <v>162.879</v>
      </c>
      <c r="G41" s="250">
        <f t="shared" si="12"/>
        <v>0.0028594075551355287</v>
      </c>
      <c r="H41" s="247"/>
      <c r="I41" s="248"/>
      <c r="J41" s="249">
        <v>348.557</v>
      </c>
      <c r="K41" s="248"/>
      <c r="L41" s="249">
        <f t="shared" si="13"/>
        <v>348.557</v>
      </c>
      <c r="M41" s="275">
        <f t="shared" si="14"/>
        <v>-0.5327048373723666</v>
      </c>
      <c r="N41" s="276"/>
      <c r="O41" s="248"/>
      <c r="P41" s="249">
        <v>1702.1119999999996</v>
      </c>
      <c r="Q41" s="248"/>
      <c r="R41" s="249">
        <f t="shared" si="15"/>
        <v>1702.1119999999996</v>
      </c>
      <c r="S41" s="277">
        <f t="shared" si="16"/>
        <v>0.0030759832441868908</v>
      </c>
      <c r="T41" s="247"/>
      <c r="U41" s="248"/>
      <c r="V41" s="249">
        <v>2743.263</v>
      </c>
      <c r="W41" s="248"/>
      <c r="X41" s="249">
        <f t="shared" si="17"/>
        <v>2743.263</v>
      </c>
      <c r="Y41" s="252">
        <f t="shared" si="18"/>
        <v>-0.379530143482415</v>
      </c>
    </row>
    <row r="42" spans="1:25" ht="19.5" customHeight="1">
      <c r="A42" s="246" t="s">
        <v>207</v>
      </c>
      <c r="B42" s="247">
        <v>50.659</v>
      </c>
      <c r="C42" s="248">
        <v>97.883</v>
      </c>
      <c r="D42" s="249">
        <v>0</v>
      </c>
      <c r="E42" s="266">
        <v>0</v>
      </c>
      <c r="F42" s="249">
        <f t="shared" si="11"/>
        <v>148.542</v>
      </c>
      <c r="G42" s="250">
        <f t="shared" si="12"/>
        <v>0.002607715648149496</v>
      </c>
      <c r="H42" s="247">
        <v>41.197</v>
      </c>
      <c r="I42" s="248">
        <v>40.042</v>
      </c>
      <c r="J42" s="249"/>
      <c r="K42" s="248"/>
      <c r="L42" s="249">
        <f t="shared" si="13"/>
        <v>81.239</v>
      </c>
      <c r="M42" s="275">
        <f t="shared" si="14"/>
        <v>0.8284567756865544</v>
      </c>
      <c r="N42" s="276">
        <v>673.898</v>
      </c>
      <c r="O42" s="248">
        <v>600.39</v>
      </c>
      <c r="P42" s="249"/>
      <c r="Q42" s="248"/>
      <c r="R42" s="249">
        <f t="shared" si="15"/>
        <v>1274.288</v>
      </c>
      <c r="S42" s="277">
        <f t="shared" si="16"/>
        <v>0.002302838201169151</v>
      </c>
      <c r="T42" s="247">
        <v>420.38500000000005</v>
      </c>
      <c r="U42" s="248">
        <v>379.746</v>
      </c>
      <c r="V42" s="249"/>
      <c r="W42" s="248"/>
      <c r="X42" s="249">
        <f t="shared" si="17"/>
        <v>800.1310000000001</v>
      </c>
      <c r="Y42" s="252">
        <f t="shared" si="18"/>
        <v>0.5925992118790546</v>
      </c>
    </row>
    <row r="43" spans="1:25" ht="19.5" customHeight="1">
      <c r="A43" s="246" t="s">
        <v>176</v>
      </c>
      <c r="B43" s="247">
        <v>30.621</v>
      </c>
      <c r="C43" s="248">
        <v>102.116</v>
      </c>
      <c r="D43" s="249">
        <v>0</v>
      </c>
      <c r="E43" s="266">
        <v>0</v>
      </c>
      <c r="F43" s="249">
        <f>SUM(B43:E43)</f>
        <v>132.737</v>
      </c>
      <c r="G43" s="250">
        <f>F43/$F$9</f>
        <v>0.002330252399916654</v>
      </c>
      <c r="H43" s="247">
        <v>23.934</v>
      </c>
      <c r="I43" s="248">
        <v>35.648</v>
      </c>
      <c r="J43" s="249"/>
      <c r="K43" s="248"/>
      <c r="L43" s="249">
        <f>SUM(H43:K43)</f>
        <v>59.58200000000001</v>
      </c>
      <c r="M43" s="275">
        <f t="shared" si="0"/>
        <v>1.227803699103756</v>
      </c>
      <c r="N43" s="276">
        <v>42.123</v>
      </c>
      <c r="O43" s="248">
        <v>315.056</v>
      </c>
      <c r="P43" s="249"/>
      <c r="Q43" s="248"/>
      <c r="R43" s="249">
        <f>SUM(N43:Q43)</f>
        <v>357.179</v>
      </c>
      <c r="S43" s="277">
        <f>R43/$R$9</f>
        <v>0.0006454784521673249</v>
      </c>
      <c r="T43" s="247">
        <v>47.3</v>
      </c>
      <c r="U43" s="248">
        <v>119.839</v>
      </c>
      <c r="V43" s="249"/>
      <c r="W43" s="248"/>
      <c r="X43" s="249">
        <f>SUM(T43:W43)</f>
        <v>167.139</v>
      </c>
      <c r="Y43" s="252">
        <f>IF(ISERROR(R43/X43-1),"         /0",IF(R43/X43&gt;5,"  *  ",(R43/X43-1)))</f>
        <v>1.137017691861265</v>
      </c>
    </row>
    <row r="44" spans="1:25" ht="19.5" customHeight="1" thickBot="1">
      <c r="A44" s="253" t="s">
        <v>175</v>
      </c>
      <c r="B44" s="254">
        <v>207.793</v>
      </c>
      <c r="C44" s="255">
        <v>213.35</v>
      </c>
      <c r="D44" s="256">
        <v>44.285</v>
      </c>
      <c r="E44" s="269">
        <v>25.481</v>
      </c>
      <c r="F44" s="256">
        <f>SUM(B44:E44)</f>
        <v>490.909</v>
      </c>
      <c r="G44" s="257">
        <f>F44/$F$9</f>
        <v>0.008618108555946606</v>
      </c>
      <c r="H44" s="254">
        <v>353.91099999999994</v>
      </c>
      <c r="I44" s="255">
        <v>89.12799999999999</v>
      </c>
      <c r="J44" s="256">
        <v>647.81</v>
      </c>
      <c r="K44" s="255">
        <v>63.468999999999994</v>
      </c>
      <c r="L44" s="256">
        <f>SUM(H44:K44)</f>
        <v>1154.318</v>
      </c>
      <c r="M44" s="278">
        <f t="shared" si="0"/>
        <v>-0.5747194447284024</v>
      </c>
      <c r="N44" s="279">
        <v>2094.9759999999997</v>
      </c>
      <c r="O44" s="255">
        <v>2572.9009999999994</v>
      </c>
      <c r="P44" s="256">
        <v>2340.839</v>
      </c>
      <c r="Q44" s="255">
        <v>1426.104</v>
      </c>
      <c r="R44" s="256">
        <f>SUM(N44:Q44)</f>
        <v>8434.819999999998</v>
      </c>
      <c r="S44" s="280">
        <f>R44/$R$9</f>
        <v>0.015243042166280755</v>
      </c>
      <c r="T44" s="254">
        <v>2279.9049999999997</v>
      </c>
      <c r="U44" s="255">
        <v>1746.808</v>
      </c>
      <c r="V44" s="256">
        <v>1670.6090000000002</v>
      </c>
      <c r="W44" s="255">
        <v>1711.755</v>
      </c>
      <c r="X44" s="256">
        <f>SUM(T44:W44)</f>
        <v>7409.077</v>
      </c>
      <c r="Y44" s="259">
        <f>IF(ISERROR(R44/X44-1),"         /0",IF(R44/X44&gt;5,"  *  ",(R44/X44-1)))</f>
        <v>0.13844410039199184</v>
      </c>
    </row>
    <row r="45" spans="1:25" s="112" customFormat="1" ht="19.5" customHeight="1">
      <c r="A45" s="119" t="s">
        <v>51</v>
      </c>
      <c r="B45" s="116">
        <f>SUM(B46:B54)</f>
        <v>2898.3240000000005</v>
      </c>
      <c r="C45" s="115">
        <f>SUM(C46:C54)</f>
        <v>2960.085</v>
      </c>
      <c r="D45" s="114">
        <f>SUM(D46:D54)</f>
        <v>0</v>
      </c>
      <c r="E45" s="115">
        <f>SUM(E46:E54)</f>
        <v>0</v>
      </c>
      <c r="F45" s="114">
        <f aca="true" t="shared" si="19" ref="F45:F69">SUM(B45:E45)</f>
        <v>5858.409000000001</v>
      </c>
      <c r="G45" s="117">
        <f aca="true" t="shared" si="20" ref="G45:G69">F45/$F$9</f>
        <v>0.10284676941578706</v>
      </c>
      <c r="H45" s="116">
        <f>SUM(H46:H54)</f>
        <v>2693.119</v>
      </c>
      <c r="I45" s="115">
        <f>SUM(I46:I54)</f>
        <v>2724.493</v>
      </c>
      <c r="J45" s="114">
        <f>SUM(J46:J54)</f>
        <v>574.732</v>
      </c>
      <c r="K45" s="115">
        <f>SUM(K46:K54)</f>
        <v>493.961</v>
      </c>
      <c r="L45" s="114">
        <f>SUM(H45:K45)</f>
        <v>6486.305</v>
      </c>
      <c r="M45" s="192">
        <f t="shared" si="0"/>
        <v>-0.0968033418101677</v>
      </c>
      <c r="N45" s="194">
        <f>SUM(N46:N54)</f>
        <v>27710.564000000002</v>
      </c>
      <c r="O45" s="115">
        <f>SUM(O46:O54)</f>
        <v>27797.612999999998</v>
      </c>
      <c r="P45" s="114">
        <f>SUM(P46:P54)</f>
        <v>6154.0740000000005</v>
      </c>
      <c r="Q45" s="115">
        <f>SUM(Q46:Q54)</f>
        <v>4991.462000000001</v>
      </c>
      <c r="R45" s="114">
        <f aca="true" t="shared" si="21" ref="R45:R69">SUM(N45:Q45)</f>
        <v>66653.713</v>
      </c>
      <c r="S45" s="205">
        <f aca="true" t="shared" si="22" ref="S45:S69">R45/$R$9</f>
        <v>0.12045370948024689</v>
      </c>
      <c r="T45" s="116">
        <f>SUM(T46:T54)</f>
        <v>26478.590000000004</v>
      </c>
      <c r="U45" s="115">
        <f>SUM(U46:U54)</f>
        <v>26703.821</v>
      </c>
      <c r="V45" s="114">
        <f>SUM(V46:V54)</f>
        <v>5793.981</v>
      </c>
      <c r="W45" s="115">
        <f>SUM(W46:W54)</f>
        <v>5007.117</v>
      </c>
      <c r="X45" s="114">
        <f aca="true" t="shared" si="23" ref="X45:X69">SUM(T45:W45)</f>
        <v>63983.509000000005</v>
      </c>
      <c r="Y45" s="113">
        <f aca="true" t="shared" si="24" ref="Y45:Y69">IF(ISERROR(R45/X45-1),"         /0",IF(R45/X45&gt;5,"  *  ",(R45/X45-1)))</f>
        <v>0.04173269084069764</v>
      </c>
    </row>
    <row r="46" spans="1:25" ht="19.5" customHeight="1">
      <c r="A46" s="239" t="s">
        <v>159</v>
      </c>
      <c r="B46" s="240">
        <v>715.1120000000001</v>
      </c>
      <c r="C46" s="241">
        <v>1164.974</v>
      </c>
      <c r="D46" s="242">
        <v>0</v>
      </c>
      <c r="E46" s="241">
        <v>0</v>
      </c>
      <c r="F46" s="242">
        <f t="shared" si="19"/>
        <v>1880.086</v>
      </c>
      <c r="G46" s="243">
        <f t="shared" si="20"/>
        <v>0.03300567975432398</v>
      </c>
      <c r="H46" s="240">
        <v>457.672</v>
      </c>
      <c r="I46" s="241">
        <v>924.677</v>
      </c>
      <c r="J46" s="242">
        <v>0</v>
      </c>
      <c r="K46" s="241">
        <v>0</v>
      </c>
      <c r="L46" s="242">
        <f>SUM(H46:K46)</f>
        <v>1382.3490000000002</v>
      </c>
      <c r="M46" s="272">
        <f t="shared" si="0"/>
        <v>0.36006609040119386</v>
      </c>
      <c r="N46" s="273">
        <v>6320.686</v>
      </c>
      <c r="O46" s="241">
        <v>11329.482</v>
      </c>
      <c r="P46" s="242">
        <v>11.959</v>
      </c>
      <c r="Q46" s="241">
        <v>0</v>
      </c>
      <c r="R46" s="242">
        <f t="shared" si="21"/>
        <v>17662.126999999997</v>
      </c>
      <c r="S46" s="274">
        <f t="shared" si="22"/>
        <v>0.031918232589101585</v>
      </c>
      <c r="T46" s="240">
        <v>5788.694000000002</v>
      </c>
      <c r="U46" s="241">
        <v>10964.503999999997</v>
      </c>
      <c r="V46" s="242">
        <v>0</v>
      </c>
      <c r="W46" s="241">
        <v>0</v>
      </c>
      <c r="X46" s="242">
        <f t="shared" si="23"/>
        <v>16753.198</v>
      </c>
      <c r="Y46" s="245">
        <f t="shared" si="24"/>
        <v>0.05425405943390604</v>
      </c>
    </row>
    <row r="47" spans="1:25" ht="19.5" customHeight="1">
      <c r="A47" s="246" t="s">
        <v>215</v>
      </c>
      <c r="B47" s="247">
        <v>755.133</v>
      </c>
      <c r="C47" s="248">
        <v>328.955</v>
      </c>
      <c r="D47" s="249">
        <v>0</v>
      </c>
      <c r="E47" s="248">
        <v>0</v>
      </c>
      <c r="F47" s="249">
        <f t="shared" si="19"/>
        <v>1084.088</v>
      </c>
      <c r="G47" s="250">
        <f t="shared" si="20"/>
        <v>0.019031608848481173</v>
      </c>
      <c r="H47" s="247">
        <v>854.237</v>
      </c>
      <c r="I47" s="248">
        <v>347.499</v>
      </c>
      <c r="J47" s="249"/>
      <c r="K47" s="248"/>
      <c r="L47" s="249">
        <f>SUM(H47:K47)</f>
        <v>1201.7359999999999</v>
      </c>
      <c r="M47" s="275">
        <f t="shared" si="0"/>
        <v>-0.09789837368606746</v>
      </c>
      <c r="N47" s="276">
        <v>7413.566</v>
      </c>
      <c r="O47" s="248">
        <v>3184.8819999999996</v>
      </c>
      <c r="P47" s="249"/>
      <c r="Q47" s="248"/>
      <c r="R47" s="249">
        <f t="shared" si="21"/>
        <v>10598.448</v>
      </c>
      <c r="S47" s="277">
        <f t="shared" si="22"/>
        <v>0.01915305717977787</v>
      </c>
      <c r="T47" s="247">
        <v>7978.384</v>
      </c>
      <c r="U47" s="248">
        <v>3293.2430000000004</v>
      </c>
      <c r="V47" s="249">
        <v>124.643</v>
      </c>
      <c r="W47" s="248">
        <v>40.074</v>
      </c>
      <c r="X47" s="249">
        <f t="shared" si="23"/>
        <v>11436.344000000001</v>
      </c>
      <c r="Y47" s="252">
        <f t="shared" si="24"/>
        <v>-0.07326607174460653</v>
      </c>
    </row>
    <row r="48" spans="1:25" ht="19.5" customHeight="1">
      <c r="A48" s="246" t="s">
        <v>217</v>
      </c>
      <c r="B48" s="247">
        <v>792.525</v>
      </c>
      <c r="C48" s="248">
        <v>148.644</v>
      </c>
      <c r="D48" s="249">
        <v>0</v>
      </c>
      <c r="E48" s="248">
        <v>0</v>
      </c>
      <c r="F48" s="249">
        <f t="shared" si="19"/>
        <v>941.169</v>
      </c>
      <c r="G48" s="250">
        <f t="shared" si="20"/>
        <v>0.016522607268336313</v>
      </c>
      <c r="H48" s="247">
        <v>922.53</v>
      </c>
      <c r="I48" s="248">
        <v>110.023</v>
      </c>
      <c r="J48" s="249"/>
      <c r="K48" s="248"/>
      <c r="L48" s="249">
        <f>SUM(H48:K48)</f>
        <v>1032.5529999999999</v>
      </c>
      <c r="M48" s="275">
        <f t="shared" si="0"/>
        <v>-0.08850296304402772</v>
      </c>
      <c r="N48" s="276">
        <v>8051.071999999999</v>
      </c>
      <c r="O48" s="248">
        <v>1283.248</v>
      </c>
      <c r="P48" s="249">
        <v>0</v>
      </c>
      <c r="Q48" s="248">
        <v>20.6</v>
      </c>
      <c r="R48" s="249">
        <f t="shared" si="21"/>
        <v>9354.92</v>
      </c>
      <c r="S48" s="277">
        <f t="shared" si="22"/>
        <v>0.016905807121216955</v>
      </c>
      <c r="T48" s="247">
        <v>8161.225000000001</v>
      </c>
      <c r="U48" s="248">
        <v>750.51</v>
      </c>
      <c r="V48" s="249"/>
      <c r="W48" s="248"/>
      <c r="X48" s="249">
        <f t="shared" si="23"/>
        <v>8911.735</v>
      </c>
      <c r="Y48" s="252">
        <f t="shared" si="24"/>
        <v>0.049730495801322494</v>
      </c>
    </row>
    <row r="49" spans="1:25" ht="19.5" customHeight="1">
      <c r="A49" s="246" t="s">
        <v>189</v>
      </c>
      <c r="B49" s="247">
        <v>155.63</v>
      </c>
      <c r="C49" s="248">
        <v>354.739</v>
      </c>
      <c r="D49" s="249">
        <v>0</v>
      </c>
      <c r="E49" s="248">
        <v>0</v>
      </c>
      <c r="F49" s="249">
        <f>SUM(B49:E49)</f>
        <v>510.36899999999997</v>
      </c>
      <c r="G49" s="250">
        <f>F49/$F$9</f>
        <v>0.00895973682615294</v>
      </c>
      <c r="H49" s="247">
        <v>195.404</v>
      </c>
      <c r="I49" s="248">
        <v>434.278</v>
      </c>
      <c r="J49" s="249"/>
      <c r="K49" s="248"/>
      <c r="L49" s="249">
        <f>SUM(H49:K49)</f>
        <v>629.682</v>
      </c>
      <c r="M49" s="275">
        <f>IF(ISERROR(F49/L49-1),"         /0",(F49/L49-1))</f>
        <v>-0.18948135725652004</v>
      </c>
      <c r="N49" s="276">
        <v>1957.6209999999996</v>
      </c>
      <c r="O49" s="248">
        <v>3631.78</v>
      </c>
      <c r="P49" s="249"/>
      <c r="Q49" s="248"/>
      <c r="R49" s="249">
        <f>SUM(N49:Q49)</f>
        <v>5589.401</v>
      </c>
      <c r="S49" s="277">
        <f>R49/$R$9</f>
        <v>0.010100923923361949</v>
      </c>
      <c r="T49" s="247">
        <v>1948.7089999999998</v>
      </c>
      <c r="U49" s="248">
        <v>3431.1940000000004</v>
      </c>
      <c r="V49" s="249"/>
      <c r="W49" s="248"/>
      <c r="X49" s="249">
        <f>SUM(T49:W49)</f>
        <v>5379.903</v>
      </c>
      <c r="Y49" s="252">
        <f>IF(ISERROR(R49/X49-1),"         /0",IF(R49/X49&gt;5,"  *  ",(R49/X49-1)))</f>
        <v>0.03894085079229126</v>
      </c>
    </row>
    <row r="50" spans="1:25" ht="19.5" customHeight="1">
      <c r="A50" s="246" t="s">
        <v>202</v>
      </c>
      <c r="B50" s="247">
        <v>85.02999999999999</v>
      </c>
      <c r="C50" s="248">
        <v>289.48400000000004</v>
      </c>
      <c r="D50" s="249">
        <v>0</v>
      </c>
      <c r="E50" s="248">
        <v>0</v>
      </c>
      <c r="F50" s="249">
        <f t="shared" si="19"/>
        <v>374.514</v>
      </c>
      <c r="G50" s="250">
        <f t="shared" si="20"/>
        <v>0.0065747466592011704</v>
      </c>
      <c r="H50" s="247">
        <v>33.96</v>
      </c>
      <c r="I50" s="248">
        <v>326.926</v>
      </c>
      <c r="J50" s="249"/>
      <c r="K50" s="248"/>
      <c r="L50" s="249">
        <f>SUM(H50:K50)</f>
        <v>360.88599999999997</v>
      </c>
      <c r="M50" s="275">
        <f t="shared" si="0"/>
        <v>0.037762617557899336</v>
      </c>
      <c r="N50" s="276">
        <v>748.38</v>
      </c>
      <c r="O50" s="248">
        <v>2534.589</v>
      </c>
      <c r="P50" s="249"/>
      <c r="Q50" s="248"/>
      <c r="R50" s="249">
        <f t="shared" si="21"/>
        <v>3282.969</v>
      </c>
      <c r="S50" s="277">
        <f t="shared" si="22"/>
        <v>0.005932839692796358</v>
      </c>
      <c r="T50" s="247">
        <v>337.6329999999999</v>
      </c>
      <c r="U50" s="248">
        <v>3182.8269999999998</v>
      </c>
      <c r="V50" s="249"/>
      <c r="W50" s="248"/>
      <c r="X50" s="249">
        <f t="shared" si="23"/>
        <v>3520.4599999999996</v>
      </c>
      <c r="Y50" s="252">
        <f t="shared" si="24"/>
        <v>-0.06746021826693094</v>
      </c>
    </row>
    <row r="51" spans="1:25" ht="19.5" customHeight="1">
      <c r="A51" s="246" t="s">
        <v>204</v>
      </c>
      <c r="B51" s="247">
        <v>181.994</v>
      </c>
      <c r="C51" s="248">
        <v>190.379</v>
      </c>
      <c r="D51" s="249">
        <v>0</v>
      </c>
      <c r="E51" s="248">
        <v>0</v>
      </c>
      <c r="F51" s="249">
        <f>SUM(B51:E51)</f>
        <v>372.373</v>
      </c>
      <c r="G51" s="250">
        <f>F51/$F$9</f>
        <v>0.006537160527314646</v>
      </c>
      <c r="H51" s="247">
        <v>82.855</v>
      </c>
      <c r="I51" s="248">
        <v>134.026</v>
      </c>
      <c r="J51" s="249"/>
      <c r="K51" s="248"/>
      <c r="L51" s="249">
        <f>SUM(H51:K51)</f>
        <v>216.88100000000003</v>
      </c>
      <c r="M51" s="275">
        <f>IF(ISERROR(F51/L51-1),"         /0",(F51/L51-1))</f>
        <v>0.7169461594146096</v>
      </c>
      <c r="N51" s="276">
        <v>1539.822</v>
      </c>
      <c r="O51" s="248">
        <v>1669.889</v>
      </c>
      <c r="P51" s="249"/>
      <c r="Q51" s="248"/>
      <c r="R51" s="249">
        <f>SUM(N51:Q51)</f>
        <v>3209.711</v>
      </c>
      <c r="S51" s="277">
        <f>R51/$R$9</f>
        <v>0.005800451001275093</v>
      </c>
      <c r="T51" s="247">
        <v>787.7620000000001</v>
      </c>
      <c r="U51" s="248">
        <v>1188.098</v>
      </c>
      <c r="V51" s="249"/>
      <c r="W51" s="248"/>
      <c r="X51" s="249">
        <f>SUM(T51:W51)</f>
        <v>1975.8600000000001</v>
      </c>
      <c r="Y51" s="252">
        <f>IF(ISERROR(R51/X51-1),"         /0",IF(R51/X51&gt;5,"  *  ",(R51/X51-1)))</f>
        <v>0.624462765580557</v>
      </c>
    </row>
    <row r="52" spans="1:25" ht="19.5" customHeight="1">
      <c r="A52" s="246" t="s">
        <v>200</v>
      </c>
      <c r="B52" s="247">
        <v>23.533</v>
      </c>
      <c r="C52" s="248">
        <v>304.996</v>
      </c>
      <c r="D52" s="249">
        <v>0</v>
      </c>
      <c r="E52" s="248">
        <v>0</v>
      </c>
      <c r="F52" s="249">
        <f>SUM(B52:E52)</f>
        <v>328.529</v>
      </c>
      <c r="G52" s="250">
        <f>F52/$F$9</f>
        <v>0.005767461150185844</v>
      </c>
      <c r="H52" s="247">
        <v>16.982</v>
      </c>
      <c r="I52" s="248">
        <v>253.212</v>
      </c>
      <c r="J52" s="249"/>
      <c r="K52" s="248"/>
      <c r="L52" s="249">
        <f>SUM(H52:K52)</f>
        <v>270.19399999999996</v>
      </c>
      <c r="M52" s="275">
        <f>IF(ISERROR(F52/L52-1),"         /0",(F52/L52-1))</f>
        <v>0.21590042710052804</v>
      </c>
      <c r="N52" s="276">
        <v>218.01999999999998</v>
      </c>
      <c r="O52" s="248">
        <v>2438.0600000000004</v>
      </c>
      <c r="P52" s="249"/>
      <c r="Q52" s="248"/>
      <c r="R52" s="249">
        <f>SUM(N52:Q52)</f>
        <v>2656.0800000000004</v>
      </c>
      <c r="S52" s="277">
        <f>R52/$R$9</f>
        <v>0.004799952985009165</v>
      </c>
      <c r="T52" s="247">
        <v>243.65600000000003</v>
      </c>
      <c r="U52" s="248">
        <v>2349.847</v>
      </c>
      <c r="V52" s="249"/>
      <c r="W52" s="248"/>
      <c r="X52" s="249">
        <f>SUM(T52:W52)</f>
        <v>2593.503</v>
      </c>
      <c r="Y52" s="252">
        <f>IF(ISERROR(R52/X52-1),"         /0",IF(R52/X52&gt;5,"  *  ",(R52/X52-1)))</f>
        <v>0.02412837000766932</v>
      </c>
    </row>
    <row r="53" spans="1:25" ht="19.5" customHeight="1">
      <c r="A53" s="246" t="s">
        <v>199</v>
      </c>
      <c r="B53" s="247">
        <v>133.126</v>
      </c>
      <c r="C53" s="248">
        <v>177.914</v>
      </c>
      <c r="D53" s="249">
        <v>0</v>
      </c>
      <c r="E53" s="248">
        <v>0</v>
      </c>
      <c r="F53" s="249">
        <f t="shared" si="19"/>
        <v>311.03999999999996</v>
      </c>
      <c r="G53" s="250">
        <f t="shared" si="20"/>
        <v>0.005460434592239361</v>
      </c>
      <c r="H53" s="247">
        <v>99.435</v>
      </c>
      <c r="I53" s="248">
        <v>193.802</v>
      </c>
      <c r="J53" s="249"/>
      <c r="K53" s="248"/>
      <c r="L53" s="249">
        <f>SUM(H53:K53)</f>
        <v>293.23699999999997</v>
      </c>
      <c r="M53" s="275">
        <f t="shared" si="0"/>
        <v>0.060711983821959636</v>
      </c>
      <c r="N53" s="276">
        <v>1045.756</v>
      </c>
      <c r="O53" s="248">
        <v>1698.7630000000001</v>
      </c>
      <c r="P53" s="249"/>
      <c r="Q53" s="248"/>
      <c r="R53" s="249">
        <f t="shared" si="21"/>
        <v>2744.5190000000002</v>
      </c>
      <c r="S53" s="277">
        <f t="shared" si="22"/>
        <v>0.0049597761236349685</v>
      </c>
      <c r="T53" s="247">
        <v>1014.8820000000001</v>
      </c>
      <c r="U53" s="248">
        <v>1541.018</v>
      </c>
      <c r="V53" s="249"/>
      <c r="W53" s="248"/>
      <c r="X53" s="249">
        <f t="shared" si="23"/>
        <v>2555.9</v>
      </c>
      <c r="Y53" s="252">
        <f t="shared" si="24"/>
        <v>0.07379748816463882</v>
      </c>
    </row>
    <row r="54" spans="1:25" ht="19.5" customHeight="1" thickBot="1">
      <c r="A54" s="253" t="s">
        <v>175</v>
      </c>
      <c r="B54" s="254">
        <v>56.241</v>
      </c>
      <c r="C54" s="255">
        <v>0</v>
      </c>
      <c r="D54" s="256">
        <v>0</v>
      </c>
      <c r="E54" s="255">
        <v>0</v>
      </c>
      <c r="F54" s="256">
        <f>SUM(B54:E54)</f>
        <v>56.241</v>
      </c>
      <c r="G54" s="257">
        <f>F54/$F$9</f>
        <v>0.0009873337895516137</v>
      </c>
      <c r="H54" s="254">
        <v>30.044000000000004</v>
      </c>
      <c r="I54" s="255">
        <v>0.05</v>
      </c>
      <c r="J54" s="256">
        <v>574.732</v>
      </c>
      <c r="K54" s="255">
        <v>493.961</v>
      </c>
      <c r="L54" s="256">
        <f>SUM(H54:K54)</f>
        <v>1098.787</v>
      </c>
      <c r="M54" s="278">
        <f aca="true" t="shared" si="25" ref="M54:M73">IF(ISERROR(F54/L54-1),"         /0",(F54/L54-1))</f>
        <v>-0.9488153755004383</v>
      </c>
      <c r="N54" s="279">
        <v>415.64099999999996</v>
      </c>
      <c r="O54" s="255">
        <v>26.919999999999998</v>
      </c>
      <c r="P54" s="256">
        <v>6142.115000000001</v>
      </c>
      <c r="Q54" s="255">
        <v>4970.862000000001</v>
      </c>
      <c r="R54" s="256">
        <f>SUM(N54:Q54)</f>
        <v>11555.538</v>
      </c>
      <c r="S54" s="280">
        <f>R54/$R$9</f>
        <v>0.02088266886407293</v>
      </c>
      <c r="T54" s="254">
        <v>217.645</v>
      </c>
      <c r="U54" s="255">
        <v>2.5799999999999996</v>
      </c>
      <c r="V54" s="256">
        <v>5669.338</v>
      </c>
      <c r="W54" s="255">
        <v>4967.043000000001</v>
      </c>
      <c r="X54" s="256">
        <f>SUM(T54:W54)</f>
        <v>10856.606</v>
      </c>
      <c r="Y54" s="259">
        <f>IF(ISERROR(R54/X54-1),"         /0",IF(R54/X54&gt;5,"  *  ",(R54/X54-1)))</f>
        <v>0.06437849913683902</v>
      </c>
    </row>
    <row r="55" spans="1:25" s="112" customFormat="1" ht="19.5" customHeight="1">
      <c r="A55" s="119" t="s">
        <v>50</v>
      </c>
      <c r="B55" s="116">
        <f>SUM(B56:B67)</f>
        <v>3601.713</v>
      </c>
      <c r="C55" s="115">
        <f>SUM(C56:C67)</f>
        <v>1884.9309999999998</v>
      </c>
      <c r="D55" s="114">
        <f>SUM(D56:D67)</f>
        <v>119.928</v>
      </c>
      <c r="E55" s="115">
        <f>SUM(E56:E67)</f>
        <v>231.757</v>
      </c>
      <c r="F55" s="114">
        <f t="shared" si="19"/>
        <v>5838.329</v>
      </c>
      <c r="G55" s="117">
        <f t="shared" si="20"/>
        <v>0.10249425679164814</v>
      </c>
      <c r="H55" s="116">
        <f>SUM(H56:H67)</f>
        <v>2961.492</v>
      </c>
      <c r="I55" s="115">
        <f>SUM(I56:I67)</f>
        <v>2006.425</v>
      </c>
      <c r="J55" s="114">
        <f>SUM(J56:J67)</f>
        <v>692.2629999999999</v>
      </c>
      <c r="K55" s="115">
        <f>SUM(K56:K67)</f>
        <v>858.2610000000001</v>
      </c>
      <c r="L55" s="114">
        <f>SUM(H55:K55)</f>
        <v>6518.441000000001</v>
      </c>
      <c r="M55" s="192">
        <f t="shared" si="25"/>
        <v>-0.10433660441200598</v>
      </c>
      <c r="N55" s="194">
        <f>SUM(N56:N67)</f>
        <v>28993.732</v>
      </c>
      <c r="O55" s="115">
        <f>SUM(O56:O67)</f>
        <v>16623.590000000004</v>
      </c>
      <c r="P55" s="114">
        <f>SUM(P56:P67)</f>
        <v>6135.731</v>
      </c>
      <c r="Q55" s="115">
        <f>SUM(Q56:Q67)</f>
        <v>4105.67</v>
      </c>
      <c r="R55" s="114">
        <f t="shared" si="21"/>
        <v>55858.723</v>
      </c>
      <c r="S55" s="205">
        <f t="shared" si="22"/>
        <v>0.10094547009226004</v>
      </c>
      <c r="T55" s="116">
        <f>SUM(T56:T67)</f>
        <v>25203.45</v>
      </c>
      <c r="U55" s="115">
        <f>SUM(U56:U67)</f>
        <v>16922.258</v>
      </c>
      <c r="V55" s="114">
        <f>SUM(V56:V67)</f>
        <v>5556.156</v>
      </c>
      <c r="W55" s="115">
        <f>SUM(W56:W67)</f>
        <v>4785.831999999999</v>
      </c>
      <c r="X55" s="114">
        <f t="shared" si="23"/>
        <v>52467.696</v>
      </c>
      <c r="Y55" s="113">
        <f t="shared" si="24"/>
        <v>0.06463075870531831</v>
      </c>
    </row>
    <row r="56" spans="1:25" s="104" customFormat="1" ht="19.5" customHeight="1">
      <c r="A56" s="239" t="s">
        <v>176</v>
      </c>
      <c r="B56" s="240">
        <v>620.238</v>
      </c>
      <c r="C56" s="241">
        <v>458.89099999999996</v>
      </c>
      <c r="D56" s="242">
        <v>0</v>
      </c>
      <c r="E56" s="241">
        <v>0</v>
      </c>
      <c r="F56" s="242">
        <f t="shared" si="19"/>
        <v>1079.129</v>
      </c>
      <c r="G56" s="243">
        <f t="shared" si="20"/>
        <v>0.018944551572430135</v>
      </c>
      <c r="H56" s="240">
        <v>508.134</v>
      </c>
      <c r="I56" s="241">
        <v>494.10799999999995</v>
      </c>
      <c r="J56" s="242"/>
      <c r="K56" s="241"/>
      <c r="L56" s="242">
        <f>SUM(H56:K56)</f>
        <v>1002.242</v>
      </c>
      <c r="M56" s="272">
        <f t="shared" si="25"/>
        <v>0.07671500495888206</v>
      </c>
      <c r="N56" s="273">
        <v>4459.617000000001</v>
      </c>
      <c r="O56" s="241">
        <v>3631.9110000000005</v>
      </c>
      <c r="P56" s="242"/>
      <c r="Q56" s="241"/>
      <c r="R56" s="242">
        <f t="shared" si="21"/>
        <v>8091.528000000002</v>
      </c>
      <c r="S56" s="274">
        <f t="shared" si="22"/>
        <v>0.014622659700342325</v>
      </c>
      <c r="T56" s="240">
        <v>3790.541</v>
      </c>
      <c r="U56" s="241">
        <v>3227.342</v>
      </c>
      <c r="V56" s="242"/>
      <c r="W56" s="241"/>
      <c r="X56" s="242">
        <f t="shared" si="23"/>
        <v>7017.883</v>
      </c>
      <c r="Y56" s="245">
        <f t="shared" si="24"/>
        <v>0.15298701901983858</v>
      </c>
    </row>
    <row r="57" spans="1:25" s="104" customFormat="1" ht="19.5" customHeight="1">
      <c r="A57" s="246" t="s">
        <v>159</v>
      </c>
      <c r="B57" s="247">
        <v>684.15</v>
      </c>
      <c r="C57" s="248">
        <v>388.699</v>
      </c>
      <c r="D57" s="249">
        <v>0</v>
      </c>
      <c r="E57" s="248">
        <v>0</v>
      </c>
      <c r="F57" s="249">
        <f t="shared" si="19"/>
        <v>1072.849</v>
      </c>
      <c r="G57" s="250">
        <f t="shared" si="20"/>
        <v>0.018834303600338883</v>
      </c>
      <c r="H57" s="247">
        <v>88.10300000000001</v>
      </c>
      <c r="I57" s="248">
        <v>45.214</v>
      </c>
      <c r="J57" s="249">
        <v>0</v>
      </c>
      <c r="K57" s="248">
        <v>0</v>
      </c>
      <c r="L57" s="249">
        <f>SUM(H57:K57)</f>
        <v>133.317</v>
      </c>
      <c r="M57" s="275">
        <f t="shared" si="25"/>
        <v>7.047353300779344</v>
      </c>
      <c r="N57" s="276">
        <v>4874.042</v>
      </c>
      <c r="O57" s="248">
        <v>3417.8050000000007</v>
      </c>
      <c r="P57" s="249">
        <v>14.301</v>
      </c>
      <c r="Q57" s="248">
        <v>17.608</v>
      </c>
      <c r="R57" s="249">
        <f t="shared" si="21"/>
        <v>8323.756000000001</v>
      </c>
      <c r="S57" s="277">
        <f t="shared" si="22"/>
        <v>0.015042332105466683</v>
      </c>
      <c r="T57" s="247">
        <v>2720.925999999999</v>
      </c>
      <c r="U57" s="248">
        <v>1706.2659999999998</v>
      </c>
      <c r="V57" s="249">
        <v>0</v>
      </c>
      <c r="W57" s="248">
        <v>0</v>
      </c>
      <c r="X57" s="249">
        <f t="shared" si="23"/>
        <v>4427.191999999999</v>
      </c>
      <c r="Y57" s="252">
        <f t="shared" si="24"/>
        <v>0.8801434408085311</v>
      </c>
    </row>
    <row r="58" spans="1:25" s="104" customFormat="1" ht="19.5" customHeight="1">
      <c r="A58" s="246" t="s">
        <v>164</v>
      </c>
      <c r="B58" s="247">
        <v>506.563</v>
      </c>
      <c r="C58" s="248">
        <v>124.482</v>
      </c>
      <c r="D58" s="249">
        <v>0</v>
      </c>
      <c r="E58" s="248">
        <v>0</v>
      </c>
      <c r="F58" s="249">
        <f aca="true" t="shared" si="26" ref="F58:F64">SUM(B58:E58)</f>
        <v>631.045</v>
      </c>
      <c r="G58" s="250">
        <f aca="true" t="shared" si="27" ref="G58:G64">F58/$F$9</f>
        <v>0.011078253431261856</v>
      </c>
      <c r="H58" s="247">
        <v>578.063</v>
      </c>
      <c r="I58" s="248">
        <v>122.514</v>
      </c>
      <c r="J58" s="249">
        <v>0</v>
      </c>
      <c r="K58" s="248">
        <v>0</v>
      </c>
      <c r="L58" s="249">
        <f aca="true" t="shared" si="28" ref="L58:L64">SUM(H58:K58)</f>
        <v>700.577</v>
      </c>
      <c r="M58" s="275">
        <f t="shared" si="25"/>
        <v>-0.09924961852872705</v>
      </c>
      <c r="N58" s="276">
        <v>4726.507999999999</v>
      </c>
      <c r="O58" s="248">
        <v>1227.5240000000006</v>
      </c>
      <c r="P58" s="249">
        <v>1.5139999999999998</v>
      </c>
      <c r="Q58" s="248">
        <v>0</v>
      </c>
      <c r="R58" s="249">
        <f t="shared" si="21"/>
        <v>5955.545999999999</v>
      </c>
      <c r="S58" s="277">
        <f aca="true" t="shared" si="29" ref="S58:S64">R58/$R$9</f>
        <v>0.010762605343234912</v>
      </c>
      <c r="T58" s="247">
        <v>4160.4310000000005</v>
      </c>
      <c r="U58" s="248">
        <v>1222.3960000000004</v>
      </c>
      <c r="V58" s="249">
        <v>0</v>
      </c>
      <c r="W58" s="248">
        <v>0</v>
      </c>
      <c r="X58" s="249">
        <f aca="true" t="shared" si="30" ref="X58:X64">SUM(T58:W58)</f>
        <v>5382.827000000001</v>
      </c>
      <c r="Y58" s="252">
        <f aca="true" t="shared" si="31" ref="Y58:Y64">IF(ISERROR(R58/X58-1),"         /0",IF(R58/X58&gt;5,"  *  ",(R58/X58-1)))</f>
        <v>0.10639743762896292</v>
      </c>
    </row>
    <row r="59" spans="1:25" s="104" customFormat="1" ht="19.5" customHeight="1">
      <c r="A59" s="246" t="s">
        <v>219</v>
      </c>
      <c r="B59" s="247">
        <v>369.105</v>
      </c>
      <c r="C59" s="248">
        <v>214.188</v>
      </c>
      <c r="D59" s="249">
        <v>0</v>
      </c>
      <c r="E59" s="248">
        <v>0</v>
      </c>
      <c r="F59" s="249">
        <f t="shared" si="26"/>
        <v>583.293</v>
      </c>
      <c r="G59" s="250">
        <f t="shared" si="27"/>
        <v>0.010239947513538688</v>
      </c>
      <c r="H59" s="247">
        <v>271.99</v>
      </c>
      <c r="I59" s="248">
        <v>204.972</v>
      </c>
      <c r="J59" s="249"/>
      <c r="K59" s="248"/>
      <c r="L59" s="249">
        <f t="shared" si="28"/>
        <v>476.962</v>
      </c>
      <c r="M59" s="275">
        <f t="shared" si="25"/>
        <v>0.22293390249118383</v>
      </c>
      <c r="N59" s="276">
        <v>779.148</v>
      </c>
      <c r="O59" s="248">
        <v>553.8779999999999</v>
      </c>
      <c r="P59" s="249"/>
      <c r="Q59" s="248"/>
      <c r="R59" s="249">
        <f aca="true" t="shared" si="32" ref="R59:R64">SUM(N59:Q59)</f>
        <v>1333.0259999999998</v>
      </c>
      <c r="S59" s="277">
        <f t="shared" si="29"/>
        <v>0.0024089869762186477</v>
      </c>
      <c r="T59" s="247">
        <v>2384</v>
      </c>
      <c r="U59" s="248">
        <v>1742.6909999999998</v>
      </c>
      <c r="V59" s="249"/>
      <c r="W59" s="248"/>
      <c r="X59" s="249">
        <f t="shared" si="30"/>
        <v>4126.691</v>
      </c>
      <c r="Y59" s="252">
        <f t="shared" si="31"/>
        <v>-0.676974602653797</v>
      </c>
    </row>
    <row r="60" spans="1:25" s="104" customFormat="1" ht="19.5" customHeight="1">
      <c r="A60" s="246" t="s">
        <v>220</v>
      </c>
      <c r="B60" s="247">
        <v>230.816</v>
      </c>
      <c r="C60" s="248">
        <v>349.994</v>
      </c>
      <c r="D60" s="249">
        <v>0</v>
      </c>
      <c r="E60" s="248">
        <v>0</v>
      </c>
      <c r="F60" s="249">
        <f t="shared" si="26"/>
        <v>580.8100000000001</v>
      </c>
      <c r="G60" s="250">
        <f t="shared" si="27"/>
        <v>0.01019635743157968</v>
      </c>
      <c r="H60" s="247">
        <v>173.825</v>
      </c>
      <c r="I60" s="248">
        <v>346.239</v>
      </c>
      <c r="J60" s="249"/>
      <c r="K60" s="248"/>
      <c r="L60" s="249">
        <f t="shared" si="28"/>
        <v>520.064</v>
      </c>
      <c r="M60" s="275">
        <f t="shared" si="25"/>
        <v>0.11680485478710323</v>
      </c>
      <c r="N60" s="276">
        <v>2537.2989999999995</v>
      </c>
      <c r="O60" s="248">
        <v>3084.9539999999997</v>
      </c>
      <c r="P60" s="249"/>
      <c r="Q60" s="248">
        <v>140.414</v>
      </c>
      <c r="R60" s="249">
        <f t="shared" si="32"/>
        <v>5762.666999999999</v>
      </c>
      <c r="S60" s="277">
        <f t="shared" si="29"/>
        <v>0.010414042750317687</v>
      </c>
      <c r="T60" s="247">
        <v>1923.141</v>
      </c>
      <c r="U60" s="248">
        <v>3021.227</v>
      </c>
      <c r="V60" s="249"/>
      <c r="W60" s="248"/>
      <c r="X60" s="249">
        <f t="shared" si="30"/>
        <v>4944.368</v>
      </c>
      <c r="Y60" s="252">
        <f t="shared" si="31"/>
        <v>0.16550123291793772</v>
      </c>
    </row>
    <row r="61" spans="1:25" s="104" customFormat="1" ht="19.5" customHeight="1">
      <c r="A61" s="246" t="s">
        <v>218</v>
      </c>
      <c r="B61" s="247">
        <v>446.911</v>
      </c>
      <c r="C61" s="248">
        <v>0</v>
      </c>
      <c r="D61" s="249">
        <v>0</v>
      </c>
      <c r="E61" s="248">
        <v>0</v>
      </c>
      <c r="F61" s="249">
        <f t="shared" si="26"/>
        <v>446.911</v>
      </c>
      <c r="G61" s="250">
        <f t="shared" si="27"/>
        <v>0.00784570564574423</v>
      </c>
      <c r="H61" s="247">
        <v>383.976</v>
      </c>
      <c r="I61" s="248"/>
      <c r="J61" s="249"/>
      <c r="K61" s="248"/>
      <c r="L61" s="249">
        <f t="shared" si="28"/>
        <v>383.976</v>
      </c>
      <c r="M61" s="275">
        <f t="shared" si="25"/>
        <v>0.16390347313373743</v>
      </c>
      <c r="N61" s="276">
        <v>4306.320000000001</v>
      </c>
      <c r="O61" s="248"/>
      <c r="P61" s="249"/>
      <c r="Q61" s="248"/>
      <c r="R61" s="249">
        <f t="shared" si="32"/>
        <v>4306.320000000001</v>
      </c>
      <c r="S61" s="277">
        <f t="shared" si="29"/>
        <v>0.007782195392610413</v>
      </c>
      <c r="T61" s="247">
        <v>3166.543</v>
      </c>
      <c r="U61" s="248"/>
      <c r="V61" s="249"/>
      <c r="W61" s="248"/>
      <c r="X61" s="249">
        <f t="shared" si="30"/>
        <v>3166.543</v>
      </c>
      <c r="Y61" s="252">
        <f t="shared" si="31"/>
        <v>0.3599436356935626</v>
      </c>
    </row>
    <row r="62" spans="1:25" s="104" customFormat="1" ht="19.5" customHeight="1">
      <c r="A62" s="246" t="s">
        <v>178</v>
      </c>
      <c r="B62" s="247">
        <v>153.12099999999998</v>
      </c>
      <c r="C62" s="248">
        <v>113.588</v>
      </c>
      <c r="D62" s="249">
        <v>108.201</v>
      </c>
      <c r="E62" s="248">
        <v>11.644</v>
      </c>
      <c r="F62" s="249">
        <f t="shared" si="26"/>
        <v>386.554</v>
      </c>
      <c r="G62" s="250">
        <f t="shared" si="27"/>
        <v>0.006786113790407966</v>
      </c>
      <c r="H62" s="247">
        <v>177.839</v>
      </c>
      <c r="I62" s="248">
        <v>207.196</v>
      </c>
      <c r="J62" s="249">
        <v>266.98199999999997</v>
      </c>
      <c r="K62" s="248">
        <v>194.984</v>
      </c>
      <c r="L62" s="249">
        <f t="shared" si="28"/>
        <v>847.001</v>
      </c>
      <c r="M62" s="275">
        <f t="shared" si="25"/>
        <v>-0.5436203735296652</v>
      </c>
      <c r="N62" s="276">
        <v>1587.993</v>
      </c>
      <c r="O62" s="248">
        <v>1224.4679999999998</v>
      </c>
      <c r="P62" s="249">
        <v>3888.3819999999996</v>
      </c>
      <c r="Q62" s="248">
        <v>1997.1760000000002</v>
      </c>
      <c r="R62" s="249">
        <f t="shared" si="32"/>
        <v>8698.018999999998</v>
      </c>
      <c r="S62" s="277">
        <f t="shared" si="29"/>
        <v>0.01571868402409431</v>
      </c>
      <c r="T62" s="247">
        <v>1629.2689999999998</v>
      </c>
      <c r="U62" s="248">
        <v>1439.1390000000001</v>
      </c>
      <c r="V62" s="249">
        <v>1929.2359999999999</v>
      </c>
      <c r="W62" s="248">
        <v>1368.7179999999998</v>
      </c>
      <c r="X62" s="249">
        <f t="shared" si="30"/>
        <v>6366.362</v>
      </c>
      <c r="Y62" s="252">
        <f t="shared" si="31"/>
        <v>0.3662463743029376</v>
      </c>
    </row>
    <row r="63" spans="1:25" s="104" customFormat="1" ht="19.5" customHeight="1">
      <c r="A63" s="246" t="s">
        <v>208</v>
      </c>
      <c r="B63" s="247">
        <v>0</v>
      </c>
      <c r="C63" s="248">
        <v>0</v>
      </c>
      <c r="D63" s="249">
        <v>0</v>
      </c>
      <c r="E63" s="248">
        <v>220.113</v>
      </c>
      <c r="F63" s="249">
        <f t="shared" si="26"/>
        <v>220.113</v>
      </c>
      <c r="G63" s="250">
        <f t="shared" si="27"/>
        <v>0.0038641738663888325</v>
      </c>
      <c r="H63" s="247"/>
      <c r="I63" s="248"/>
      <c r="J63" s="249"/>
      <c r="K63" s="248"/>
      <c r="L63" s="249">
        <f t="shared" si="28"/>
        <v>0</v>
      </c>
      <c r="M63" s="275" t="str">
        <f t="shared" si="25"/>
        <v>         /0</v>
      </c>
      <c r="N63" s="276">
        <v>0</v>
      </c>
      <c r="O63" s="248">
        <v>0</v>
      </c>
      <c r="P63" s="249"/>
      <c r="Q63" s="248">
        <v>220.113</v>
      </c>
      <c r="R63" s="249">
        <f t="shared" si="32"/>
        <v>220.113</v>
      </c>
      <c r="S63" s="277">
        <f t="shared" si="29"/>
        <v>0.0003977787007128257</v>
      </c>
      <c r="T63" s="247">
        <v>0</v>
      </c>
      <c r="U63" s="248">
        <v>0</v>
      </c>
      <c r="V63" s="249"/>
      <c r="W63" s="248"/>
      <c r="X63" s="249">
        <f t="shared" si="30"/>
        <v>0</v>
      </c>
      <c r="Y63" s="252" t="str">
        <f t="shared" si="31"/>
        <v>         /0</v>
      </c>
    </row>
    <row r="64" spans="1:25" s="104" customFormat="1" ht="19.5" customHeight="1">
      <c r="A64" s="246" t="s">
        <v>185</v>
      </c>
      <c r="B64" s="247">
        <v>143.304</v>
      </c>
      <c r="C64" s="248">
        <v>27.581</v>
      </c>
      <c r="D64" s="249">
        <v>0</v>
      </c>
      <c r="E64" s="248">
        <v>0</v>
      </c>
      <c r="F64" s="249">
        <f t="shared" si="26"/>
        <v>170.885</v>
      </c>
      <c r="G64" s="250">
        <f t="shared" si="27"/>
        <v>0.002999956164142307</v>
      </c>
      <c r="H64" s="247">
        <v>127.261</v>
      </c>
      <c r="I64" s="248">
        <v>20.323</v>
      </c>
      <c r="J64" s="249"/>
      <c r="K64" s="248"/>
      <c r="L64" s="249">
        <f t="shared" si="28"/>
        <v>147.584</v>
      </c>
      <c r="M64" s="275">
        <f t="shared" si="25"/>
        <v>0.15788296834345172</v>
      </c>
      <c r="N64" s="276">
        <v>1103.812</v>
      </c>
      <c r="O64" s="248">
        <v>234.841</v>
      </c>
      <c r="P64" s="249"/>
      <c r="Q64" s="248"/>
      <c r="R64" s="249">
        <f t="shared" si="32"/>
        <v>1338.6529999999998</v>
      </c>
      <c r="S64" s="277">
        <f t="shared" si="29"/>
        <v>0.0024191558474298486</v>
      </c>
      <c r="T64" s="247">
        <v>903.5959999999999</v>
      </c>
      <c r="U64" s="248">
        <v>141.91799999999998</v>
      </c>
      <c r="V64" s="249"/>
      <c r="W64" s="248"/>
      <c r="X64" s="249">
        <f t="shared" si="30"/>
        <v>1045.514</v>
      </c>
      <c r="Y64" s="252">
        <f t="shared" si="31"/>
        <v>0.2803778811187607</v>
      </c>
    </row>
    <row r="65" spans="1:25" s="104" customFormat="1" ht="19.5" customHeight="1">
      <c r="A65" s="246" t="s">
        <v>179</v>
      </c>
      <c r="B65" s="247">
        <v>11.727</v>
      </c>
      <c r="C65" s="248">
        <v>83.484</v>
      </c>
      <c r="D65" s="249">
        <v>11.727</v>
      </c>
      <c r="E65" s="248">
        <v>0</v>
      </c>
      <c r="F65" s="249">
        <f t="shared" si="19"/>
        <v>106.938</v>
      </c>
      <c r="G65" s="250">
        <f t="shared" si="20"/>
        <v>0.0018773403884545165</v>
      </c>
      <c r="H65" s="247">
        <v>24.216</v>
      </c>
      <c r="I65" s="248">
        <v>306.80400000000003</v>
      </c>
      <c r="J65" s="249"/>
      <c r="K65" s="248"/>
      <c r="L65" s="249">
        <f>SUM(H65:K65)</f>
        <v>331.02000000000004</v>
      </c>
      <c r="M65" s="275">
        <f t="shared" si="25"/>
        <v>-0.6769439912996194</v>
      </c>
      <c r="N65" s="276">
        <v>286.97499999999997</v>
      </c>
      <c r="O65" s="248">
        <v>1608.7259999999999</v>
      </c>
      <c r="P65" s="249">
        <v>180.44500000000002</v>
      </c>
      <c r="Q65" s="248"/>
      <c r="R65" s="249">
        <f t="shared" si="21"/>
        <v>2076.1459999999997</v>
      </c>
      <c r="S65" s="277">
        <f t="shared" si="22"/>
        <v>0.003751921323911492</v>
      </c>
      <c r="T65" s="247">
        <v>95.73400000000001</v>
      </c>
      <c r="U65" s="248">
        <v>2374.5959999999995</v>
      </c>
      <c r="V65" s="249">
        <v>142.66400000000002</v>
      </c>
      <c r="W65" s="248">
        <v>7.161</v>
      </c>
      <c r="X65" s="249">
        <f t="shared" si="23"/>
        <v>2620.1549999999997</v>
      </c>
      <c r="Y65" s="252">
        <f t="shared" si="24"/>
        <v>-0.2076247397577624</v>
      </c>
    </row>
    <row r="66" spans="1:25" s="104" customFormat="1" ht="19.5" customHeight="1">
      <c r="A66" s="246" t="s">
        <v>194</v>
      </c>
      <c r="B66" s="247">
        <v>86.708</v>
      </c>
      <c r="C66" s="248">
        <v>16.737</v>
      </c>
      <c r="D66" s="249">
        <v>0</v>
      </c>
      <c r="E66" s="248">
        <v>0</v>
      </c>
      <c r="F66" s="249">
        <f>SUM(B66:E66)</f>
        <v>103.445</v>
      </c>
      <c r="G66" s="250">
        <f>F66/$F$9</f>
        <v>0.0018160193428311494</v>
      </c>
      <c r="H66" s="247">
        <v>73.97800000000001</v>
      </c>
      <c r="I66" s="248">
        <v>24.428</v>
      </c>
      <c r="J66" s="249"/>
      <c r="K66" s="248"/>
      <c r="L66" s="249">
        <f>SUM(H66:K66)</f>
        <v>98.406</v>
      </c>
      <c r="M66" s="275">
        <f t="shared" si="25"/>
        <v>0.051206227262565074</v>
      </c>
      <c r="N66" s="276">
        <v>854.1129999999999</v>
      </c>
      <c r="O66" s="248">
        <v>218.37</v>
      </c>
      <c r="P66" s="249"/>
      <c r="Q66" s="248"/>
      <c r="R66" s="249">
        <f>SUM(N66:Q66)</f>
        <v>1072.483</v>
      </c>
      <c r="S66" s="277">
        <f>R66/$R$9</f>
        <v>0.0019381449268175595</v>
      </c>
      <c r="T66" s="247">
        <v>616.8190000000001</v>
      </c>
      <c r="U66" s="248">
        <v>205.851</v>
      </c>
      <c r="V66" s="249"/>
      <c r="W66" s="248"/>
      <c r="X66" s="249">
        <f>SUM(T66:W66)</f>
        <v>822.6700000000001</v>
      </c>
      <c r="Y66" s="252">
        <f>IF(ISERROR(R66/X66-1),"         /0",IF(R66/X66&gt;5,"  *  ",(R66/X66-1)))</f>
        <v>0.3036612493466395</v>
      </c>
    </row>
    <row r="67" spans="1:25" s="104" customFormat="1" ht="19.5" customHeight="1" thickBot="1">
      <c r="A67" s="253" t="s">
        <v>175</v>
      </c>
      <c r="B67" s="254">
        <v>349.07</v>
      </c>
      <c r="C67" s="255">
        <v>107.287</v>
      </c>
      <c r="D67" s="256">
        <v>0</v>
      </c>
      <c r="E67" s="255">
        <v>0</v>
      </c>
      <c r="F67" s="256">
        <f>SUM(B67:E67)</f>
        <v>456.35699999999997</v>
      </c>
      <c r="G67" s="257">
        <f>F67/$F$9</f>
        <v>0.008011534044529893</v>
      </c>
      <c r="H67" s="254">
        <v>554.1070000000001</v>
      </c>
      <c r="I67" s="255">
        <v>234.627</v>
      </c>
      <c r="J67" s="256">
        <v>425.281</v>
      </c>
      <c r="K67" s="255">
        <v>663.277</v>
      </c>
      <c r="L67" s="256">
        <f>SUM(H67:K67)</f>
        <v>1877.2920000000001</v>
      </c>
      <c r="M67" s="278">
        <f t="shared" si="25"/>
        <v>-0.7569067571800232</v>
      </c>
      <c r="N67" s="279">
        <v>3477.905</v>
      </c>
      <c r="O67" s="255">
        <v>1421.113</v>
      </c>
      <c r="P67" s="256">
        <v>2051.089</v>
      </c>
      <c r="Q67" s="255">
        <v>1730.359</v>
      </c>
      <c r="R67" s="256">
        <f>SUM(N67:Q67)</f>
        <v>8680.466</v>
      </c>
      <c r="S67" s="280">
        <f>R67/$R$9</f>
        <v>0.01568696300110334</v>
      </c>
      <c r="T67" s="254">
        <v>3812.45</v>
      </c>
      <c r="U67" s="255">
        <v>1840.8319999999999</v>
      </c>
      <c r="V67" s="256">
        <v>3484.256</v>
      </c>
      <c r="W67" s="255">
        <v>3409.9529999999995</v>
      </c>
      <c r="X67" s="256">
        <f>SUM(T67:W67)</f>
        <v>12547.490999999998</v>
      </c>
      <c r="Y67" s="259">
        <f>IF(ISERROR(R67/X67-1),"         /0",IF(R67/X67&gt;5,"  *  ",(R67/X67-1)))</f>
        <v>-0.3081910957338003</v>
      </c>
    </row>
    <row r="68" spans="1:25" s="112" customFormat="1" ht="19.5" customHeight="1">
      <c r="A68" s="119" t="s">
        <v>49</v>
      </c>
      <c r="B68" s="116">
        <f>SUM(B69:B72)</f>
        <v>398.144</v>
      </c>
      <c r="C68" s="115">
        <f>SUM(C69:C72)</f>
        <v>40.684999999999995</v>
      </c>
      <c r="D68" s="114">
        <f>SUM(D69:D72)</f>
        <v>503.21500000000003</v>
      </c>
      <c r="E68" s="115">
        <f>SUM(E69:E72)</f>
        <v>58.59</v>
      </c>
      <c r="F68" s="114">
        <f t="shared" si="19"/>
        <v>1000.6340000000001</v>
      </c>
      <c r="G68" s="117">
        <f t="shared" si="20"/>
        <v>0.017566539698337325</v>
      </c>
      <c r="H68" s="116">
        <f>SUM(H69:H72)</f>
        <v>290.986</v>
      </c>
      <c r="I68" s="115">
        <f>SUM(I69:I72)</f>
        <v>18.139</v>
      </c>
      <c r="J68" s="114">
        <f>SUM(J69:J72)</f>
        <v>273.527</v>
      </c>
      <c r="K68" s="115">
        <f>SUM(K69:K72)</f>
        <v>25.353</v>
      </c>
      <c r="L68" s="114">
        <f>SUM(H68:K68)</f>
        <v>608.005</v>
      </c>
      <c r="M68" s="192">
        <f t="shared" si="25"/>
        <v>0.6457660710027058</v>
      </c>
      <c r="N68" s="194">
        <f>SUM(N69:N72)</f>
        <v>3536.919</v>
      </c>
      <c r="O68" s="115">
        <f>SUM(O69:O72)</f>
        <v>397.164</v>
      </c>
      <c r="P68" s="114">
        <f>SUM(P69:P72)</f>
        <v>2724.888</v>
      </c>
      <c r="Q68" s="115">
        <f>SUM(Q69:Q72)</f>
        <v>490.516</v>
      </c>
      <c r="R68" s="114">
        <f t="shared" si="21"/>
        <v>7149.486999999999</v>
      </c>
      <c r="S68" s="205">
        <f t="shared" si="22"/>
        <v>0.012920243918456602</v>
      </c>
      <c r="T68" s="116">
        <f>SUM(T69:T72)</f>
        <v>2070.2410000000004</v>
      </c>
      <c r="U68" s="115">
        <f>SUM(U69:U72)</f>
        <v>158.277</v>
      </c>
      <c r="V68" s="114">
        <f>SUM(V69:V72)</f>
        <v>900.294</v>
      </c>
      <c r="W68" s="115">
        <f>SUM(W69:W72)</f>
        <v>276.33000000000004</v>
      </c>
      <c r="X68" s="114">
        <f t="shared" si="23"/>
        <v>3405.1420000000003</v>
      </c>
      <c r="Y68" s="113">
        <f t="shared" si="24"/>
        <v>1.0996149352949152</v>
      </c>
    </row>
    <row r="69" spans="1:25" ht="19.5" customHeight="1">
      <c r="A69" s="239" t="s">
        <v>208</v>
      </c>
      <c r="B69" s="240">
        <v>0</v>
      </c>
      <c r="C69" s="241">
        <v>0</v>
      </c>
      <c r="D69" s="242">
        <v>395.577</v>
      </c>
      <c r="E69" s="241">
        <v>0</v>
      </c>
      <c r="F69" s="242">
        <f t="shared" si="19"/>
        <v>395.577</v>
      </c>
      <c r="G69" s="243">
        <f t="shared" si="20"/>
        <v>0.006944516250946084</v>
      </c>
      <c r="H69" s="240"/>
      <c r="I69" s="241"/>
      <c r="J69" s="242"/>
      <c r="K69" s="241"/>
      <c r="L69" s="242">
        <f>SUM(H69:K69)</f>
        <v>0</v>
      </c>
      <c r="M69" s="272" t="str">
        <f t="shared" si="25"/>
        <v>         /0</v>
      </c>
      <c r="N69" s="273"/>
      <c r="O69" s="241"/>
      <c r="P69" s="242">
        <v>2027.161</v>
      </c>
      <c r="Q69" s="241"/>
      <c r="R69" s="242">
        <f t="shared" si="21"/>
        <v>2027.161</v>
      </c>
      <c r="S69" s="274">
        <f t="shared" si="22"/>
        <v>0.003663397748954912</v>
      </c>
      <c r="T69" s="240"/>
      <c r="U69" s="241"/>
      <c r="V69" s="242"/>
      <c r="W69" s="241"/>
      <c r="X69" s="242">
        <f t="shared" si="23"/>
        <v>0</v>
      </c>
      <c r="Y69" s="245" t="str">
        <f t="shared" si="24"/>
        <v>         /0</v>
      </c>
    </row>
    <row r="70" spans="1:25" ht="19.5" customHeight="1">
      <c r="A70" s="246" t="s">
        <v>177</v>
      </c>
      <c r="B70" s="247">
        <v>251.30899999999997</v>
      </c>
      <c r="C70" s="248">
        <v>29.713</v>
      </c>
      <c r="D70" s="249">
        <v>0</v>
      </c>
      <c r="E70" s="248">
        <v>0</v>
      </c>
      <c r="F70" s="249">
        <f>SUM(B70:E70)</f>
        <v>281.022</v>
      </c>
      <c r="G70" s="250">
        <f>F70/$F$9</f>
        <v>0.004933456307807001</v>
      </c>
      <c r="H70" s="247">
        <v>74.608</v>
      </c>
      <c r="I70" s="248">
        <v>8.072000000000001</v>
      </c>
      <c r="J70" s="249"/>
      <c r="K70" s="248"/>
      <c r="L70" s="249">
        <f>SUM(H70:K70)</f>
        <v>82.68</v>
      </c>
      <c r="M70" s="275">
        <f t="shared" si="25"/>
        <v>2.3989114658925974</v>
      </c>
      <c r="N70" s="276">
        <v>2001.9529999999997</v>
      </c>
      <c r="O70" s="248">
        <v>259.612</v>
      </c>
      <c r="P70" s="249"/>
      <c r="Q70" s="248"/>
      <c r="R70" s="249">
        <f>SUM(N70:Q70)</f>
        <v>2261.5649999999996</v>
      </c>
      <c r="S70" s="277">
        <f>R70/$R$9</f>
        <v>0.004087002527236472</v>
      </c>
      <c r="T70" s="247">
        <v>434.425</v>
      </c>
      <c r="U70" s="248">
        <v>45.45099999999999</v>
      </c>
      <c r="V70" s="249"/>
      <c r="W70" s="248"/>
      <c r="X70" s="249">
        <f>SUM(T70:W70)</f>
        <v>479.876</v>
      </c>
      <c r="Y70" s="252">
        <f>IF(ISERROR(R70/X70-1),"         /0",IF(R70/X70&gt;5,"  *  ",(R70/X70-1)))</f>
        <v>3.712811226233443</v>
      </c>
    </row>
    <row r="71" spans="1:25" ht="19.5" customHeight="1">
      <c r="A71" s="246" t="s">
        <v>176</v>
      </c>
      <c r="B71" s="247">
        <v>88.831</v>
      </c>
      <c r="C71" s="248">
        <v>8.988999999999999</v>
      </c>
      <c r="D71" s="249">
        <v>0</v>
      </c>
      <c r="E71" s="248">
        <v>0</v>
      </c>
      <c r="F71" s="249">
        <f>SUM(B71:E71)</f>
        <v>97.82000000000001</v>
      </c>
      <c r="G71" s="250">
        <f>F71/$F$9</f>
        <v>0.0017172701640073764</v>
      </c>
      <c r="H71" s="247">
        <v>164.938</v>
      </c>
      <c r="I71" s="248">
        <v>9.331</v>
      </c>
      <c r="J71" s="249"/>
      <c r="K71" s="248"/>
      <c r="L71" s="249">
        <f>SUM(H71:K71)</f>
        <v>174.26899999999998</v>
      </c>
      <c r="M71" s="275">
        <f>IF(ISERROR(F71/L71-1),"         /0",(F71/L71-1))</f>
        <v>-0.4386838737813379</v>
      </c>
      <c r="N71" s="276">
        <v>409.97900000000004</v>
      </c>
      <c r="O71" s="248">
        <v>25.661</v>
      </c>
      <c r="P71" s="249"/>
      <c r="Q71" s="248"/>
      <c r="R71" s="249">
        <f>SUM(N71:Q71)</f>
        <v>435.64000000000004</v>
      </c>
      <c r="S71" s="277">
        <f>R71/$R$9</f>
        <v>0.0007872697804243067</v>
      </c>
      <c r="T71" s="247">
        <v>749.0210000000001</v>
      </c>
      <c r="U71" s="248">
        <v>37.646</v>
      </c>
      <c r="V71" s="249"/>
      <c r="W71" s="248"/>
      <c r="X71" s="249">
        <f>SUM(T71:W71)</f>
        <v>786.667</v>
      </c>
      <c r="Y71" s="252">
        <f>IF(ISERROR(R71/X71-1),"         /0",IF(R71/X71&gt;5,"  *  ",(R71/X71-1)))</f>
        <v>-0.44622057363535017</v>
      </c>
    </row>
    <row r="72" spans="1:25" ht="19.5" customHeight="1" thickBot="1">
      <c r="A72" s="253" t="s">
        <v>175</v>
      </c>
      <c r="B72" s="254">
        <v>58.004</v>
      </c>
      <c r="C72" s="255">
        <v>1.9829999999999999</v>
      </c>
      <c r="D72" s="256">
        <v>107.638</v>
      </c>
      <c r="E72" s="255">
        <v>58.59</v>
      </c>
      <c r="F72" s="256">
        <f>SUM(B72:E72)</f>
        <v>226.215</v>
      </c>
      <c r="G72" s="257">
        <f>F72/$F$9</f>
        <v>0.0039712969755768615</v>
      </c>
      <c r="H72" s="254">
        <v>51.440000000000005</v>
      </c>
      <c r="I72" s="255">
        <v>0.736</v>
      </c>
      <c r="J72" s="256">
        <v>273.527</v>
      </c>
      <c r="K72" s="255">
        <v>25.353</v>
      </c>
      <c r="L72" s="256">
        <f>SUM(H72:K72)</f>
        <v>351.056</v>
      </c>
      <c r="M72" s="278">
        <f t="shared" si="25"/>
        <v>-0.3556156282758306</v>
      </c>
      <c r="N72" s="279">
        <v>1124.987</v>
      </c>
      <c r="O72" s="255">
        <v>111.89099999999999</v>
      </c>
      <c r="P72" s="256">
        <v>697.7270000000001</v>
      </c>
      <c r="Q72" s="255">
        <v>490.516</v>
      </c>
      <c r="R72" s="256">
        <f>SUM(N72:Q72)</f>
        <v>2425.121</v>
      </c>
      <c r="S72" s="280">
        <f>R72/$R$9</f>
        <v>0.004382573861840912</v>
      </c>
      <c r="T72" s="254">
        <v>886.7950000000003</v>
      </c>
      <c r="U72" s="255">
        <v>75.18</v>
      </c>
      <c r="V72" s="256">
        <v>900.294</v>
      </c>
      <c r="W72" s="255">
        <v>276.33000000000004</v>
      </c>
      <c r="X72" s="256">
        <f>SUM(T72:W72)</f>
        <v>2138.599</v>
      </c>
      <c r="Y72" s="259">
        <f>IF(ISERROR(R72/X72-1),"         /0",IF(R72/X72&gt;5,"  *  ",(R72/X72-1)))</f>
        <v>0.13397649582740856</v>
      </c>
    </row>
    <row r="73" spans="1:25" s="152" customFormat="1" ht="19.5" customHeight="1" thickBot="1">
      <c r="A73" s="158" t="s">
        <v>48</v>
      </c>
      <c r="B73" s="156">
        <v>96.03800000000001</v>
      </c>
      <c r="C73" s="155">
        <v>0.748</v>
      </c>
      <c r="D73" s="154">
        <v>0</v>
      </c>
      <c r="E73" s="155">
        <v>0</v>
      </c>
      <c r="F73" s="154">
        <f>SUM(B73:E73)</f>
        <v>96.78600000000002</v>
      </c>
      <c r="G73" s="157">
        <f>F73/$F$9</f>
        <v>0.001699117870513371</v>
      </c>
      <c r="H73" s="156">
        <v>30.221</v>
      </c>
      <c r="I73" s="155">
        <v>1.4</v>
      </c>
      <c r="J73" s="154">
        <v>0</v>
      </c>
      <c r="K73" s="155">
        <v>0</v>
      </c>
      <c r="L73" s="154">
        <f>SUM(H73:K73)</f>
        <v>31.621</v>
      </c>
      <c r="M73" s="193">
        <f t="shared" si="25"/>
        <v>2.0608140160020247</v>
      </c>
      <c r="N73" s="195">
        <v>699.7469999999998</v>
      </c>
      <c r="O73" s="155">
        <v>11.484</v>
      </c>
      <c r="P73" s="154">
        <v>4.172</v>
      </c>
      <c r="Q73" s="155">
        <v>3.331</v>
      </c>
      <c r="R73" s="154">
        <f>SUM(N73:Q73)</f>
        <v>718.7339999999999</v>
      </c>
      <c r="S73" s="206">
        <f>R73/$R$9</f>
        <v>0.001298865022411816</v>
      </c>
      <c r="T73" s="156">
        <v>356.55400000000003</v>
      </c>
      <c r="U73" s="155">
        <v>5.6259999999999994</v>
      </c>
      <c r="V73" s="154">
        <v>0.02</v>
      </c>
      <c r="W73" s="155">
        <v>0.10500000000000001</v>
      </c>
      <c r="X73" s="154">
        <f>SUM(T73:W73)</f>
        <v>362.305</v>
      </c>
      <c r="Y73" s="153">
        <f>IF(ISERROR(R73/X73-1),"         /0",IF(R73/X73&gt;5,"  *  ",(R73/X73-1)))</f>
        <v>0.9837816204579013</v>
      </c>
    </row>
    <row r="74" ht="9" customHeight="1" thickTop="1">
      <c r="A74" s="79"/>
    </row>
    <row r="75" ht="14.25">
      <c r="A75" s="79" t="s">
        <v>37</v>
      </c>
    </row>
    <row r="76" ht="14.25">
      <c r="A76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4:Y65536 M74:M65536 Y3 M3">
    <cfRule type="cellIs" priority="6" dxfId="101" operator="lessThan" stopIfTrue="1">
      <formula>0</formula>
    </cfRule>
  </conditionalFormatting>
  <conditionalFormatting sqref="Y9:Y70 M9:M70 M72:M73 Y72:Y73">
    <cfRule type="cellIs" priority="7" dxfId="101" operator="lessThan" stopIfTrue="1">
      <formula>0</formula>
    </cfRule>
    <cfRule type="cellIs" priority="8" dxfId="103" operator="greaterThanOrEqual" stopIfTrue="1">
      <formula>0</formula>
    </cfRule>
  </conditionalFormatting>
  <conditionalFormatting sqref="M5 Y5 Y7:Y8 M7:M8">
    <cfRule type="cellIs" priority="4" dxfId="101" operator="lessThan" stopIfTrue="1">
      <formula>0</formula>
    </cfRule>
  </conditionalFormatting>
  <conditionalFormatting sqref="M6 Y6">
    <cfRule type="cellIs" priority="3" dxfId="101" operator="lessThan" stopIfTrue="1">
      <formula>0</formula>
    </cfRule>
  </conditionalFormatting>
  <conditionalFormatting sqref="Y71 M71">
    <cfRule type="cellIs" priority="1" dxfId="101" operator="lessThan" stopIfTrue="1">
      <formula>0</formula>
    </cfRule>
    <cfRule type="cellIs" priority="2" dxfId="103" operator="greaterThanOrEqual" stopIfTrue="1">
      <formula>0</formula>
    </cfRule>
  </conditionalFormatting>
  <hyperlinks>
    <hyperlink ref="X1" location="INDICE!A1" display="I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8.00390625" defaultRowHeight="15"/>
  <cols>
    <col min="1" max="1" width="25.421875" style="80" customWidth="1"/>
    <col min="2" max="2" width="39.421875" style="80" customWidth="1"/>
    <col min="3" max="3" width="12.421875" style="80" customWidth="1"/>
    <col min="4" max="4" width="12.421875" style="80" bestFit="1" customWidth="1"/>
    <col min="5" max="5" width="9.140625" style="80" bestFit="1" customWidth="1"/>
    <col min="6" max="6" width="11.421875" style="80" bestFit="1" customWidth="1"/>
    <col min="7" max="7" width="11.7109375" style="80" customWidth="1"/>
    <col min="8" max="8" width="10.421875" style="80" customWidth="1"/>
    <col min="9" max="10" width="12.7109375" style="80" bestFit="1" customWidth="1"/>
    <col min="11" max="11" width="9.7109375" style="80" bestFit="1" customWidth="1"/>
    <col min="12" max="12" width="10.57421875" style="80" bestFit="1" customWidth="1"/>
    <col min="13" max="13" width="12.7109375" style="80" bestFit="1" customWidth="1"/>
    <col min="14" max="14" width="9.421875" style="80" customWidth="1"/>
    <col min="15" max="16" width="13.00390625" style="80" bestFit="1" customWidth="1"/>
    <col min="17" max="18" width="10.57421875" style="80" bestFit="1" customWidth="1"/>
    <col min="19" max="19" width="13.00390625" style="80" bestFit="1" customWidth="1"/>
    <col min="20" max="20" width="10.57421875" style="80" customWidth="1"/>
    <col min="21" max="22" width="13.140625" style="80" bestFit="1" customWidth="1"/>
    <col min="23" max="23" width="10.28125" style="80" customWidth="1"/>
    <col min="24" max="24" width="10.8515625" style="80" bestFit="1" customWidth="1"/>
    <col min="25" max="25" width="13.00390625" style="80" bestFit="1" customWidth="1"/>
    <col min="26" max="26" width="9.8515625" style="80" bestFit="1" customWidth="1"/>
    <col min="27" max="16384" width="8.00390625" style="80" customWidth="1"/>
  </cols>
  <sheetData>
    <row r="1" spans="1:26" ht="16.5">
      <c r="A1" s="484" t="s">
        <v>147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85"/>
      <c r="N1" s="485"/>
      <c r="Y1" s="554" t="s">
        <v>26</v>
      </c>
      <c r="Z1" s="554"/>
    </row>
    <row r="2" spans="1:26" ht="16.5">
      <c r="A2" s="488" t="s">
        <v>146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485"/>
      <c r="N2" s="485"/>
      <c r="Y2" s="486"/>
      <c r="Z2" s="486"/>
    </row>
    <row r="3" ht="9.75" customHeight="1" thickBot="1"/>
    <row r="4" spans="1:26" ht="24.75" customHeight="1" thickTop="1">
      <c r="A4" s="586" t="s">
        <v>112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ht="21" customHeight="1" thickBot="1">
      <c r="A5" s="598" t="s">
        <v>40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600"/>
    </row>
    <row r="6" spans="1:26" s="99" customFormat="1" ht="19.5" customHeight="1" thickBot="1" thickTop="1">
      <c r="A6" s="662" t="s">
        <v>113</v>
      </c>
      <c r="B6" s="662" t="s">
        <v>114</v>
      </c>
      <c r="C6" s="577" t="s">
        <v>33</v>
      </c>
      <c r="D6" s="578"/>
      <c r="E6" s="578"/>
      <c r="F6" s="578"/>
      <c r="G6" s="578"/>
      <c r="H6" s="578"/>
      <c r="I6" s="578"/>
      <c r="J6" s="578"/>
      <c r="K6" s="579"/>
      <c r="L6" s="579"/>
      <c r="M6" s="579"/>
      <c r="N6" s="580"/>
      <c r="O6" s="581" t="s">
        <v>32</v>
      </c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80"/>
    </row>
    <row r="7" spans="1:26" s="98" customFormat="1" ht="26.25" customHeight="1" thickBot="1">
      <c r="A7" s="663"/>
      <c r="B7" s="663"/>
      <c r="C7" s="671" t="s">
        <v>155</v>
      </c>
      <c r="D7" s="667"/>
      <c r="E7" s="667"/>
      <c r="F7" s="667"/>
      <c r="G7" s="668"/>
      <c r="H7" s="669" t="s">
        <v>31</v>
      </c>
      <c r="I7" s="671" t="s">
        <v>156</v>
      </c>
      <c r="J7" s="667"/>
      <c r="K7" s="667"/>
      <c r="L7" s="667"/>
      <c r="M7" s="668"/>
      <c r="N7" s="669" t="s">
        <v>30</v>
      </c>
      <c r="O7" s="666" t="s">
        <v>157</v>
      </c>
      <c r="P7" s="667"/>
      <c r="Q7" s="667"/>
      <c r="R7" s="667"/>
      <c r="S7" s="668"/>
      <c r="T7" s="669" t="s">
        <v>31</v>
      </c>
      <c r="U7" s="666" t="s">
        <v>158</v>
      </c>
      <c r="V7" s="667"/>
      <c r="W7" s="667"/>
      <c r="X7" s="667"/>
      <c r="Y7" s="668"/>
      <c r="Z7" s="669" t="s">
        <v>30</v>
      </c>
    </row>
    <row r="8" spans="1:26" s="93" customFormat="1" ht="26.25" customHeight="1">
      <c r="A8" s="664"/>
      <c r="B8" s="664"/>
      <c r="C8" s="595" t="s">
        <v>20</v>
      </c>
      <c r="D8" s="596"/>
      <c r="E8" s="593" t="s">
        <v>19</v>
      </c>
      <c r="F8" s="594"/>
      <c r="G8" s="582" t="s">
        <v>15</v>
      </c>
      <c r="H8" s="575"/>
      <c r="I8" s="595" t="s">
        <v>20</v>
      </c>
      <c r="J8" s="596"/>
      <c r="K8" s="593" t="s">
        <v>19</v>
      </c>
      <c r="L8" s="594"/>
      <c r="M8" s="582" t="s">
        <v>15</v>
      </c>
      <c r="N8" s="575"/>
      <c r="O8" s="596" t="s">
        <v>20</v>
      </c>
      <c r="P8" s="596"/>
      <c r="Q8" s="601" t="s">
        <v>19</v>
      </c>
      <c r="R8" s="596"/>
      <c r="S8" s="582" t="s">
        <v>15</v>
      </c>
      <c r="T8" s="575"/>
      <c r="U8" s="602" t="s">
        <v>20</v>
      </c>
      <c r="V8" s="594"/>
      <c r="W8" s="593" t="s">
        <v>19</v>
      </c>
      <c r="X8" s="597"/>
      <c r="Y8" s="582" t="s">
        <v>15</v>
      </c>
      <c r="Z8" s="575"/>
    </row>
    <row r="9" spans="1:26" s="93" customFormat="1" ht="31.5" thickBot="1">
      <c r="A9" s="665"/>
      <c r="B9" s="665"/>
      <c r="C9" s="96" t="s">
        <v>17</v>
      </c>
      <c r="D9" s="94" t="s">
        <v>16</v>
      </c>
      <c r="E9" s="95" t="s">
        <v>17</v>
      </c>
      <c r="F9" s="94" t="s">
        <v>16</v>
      </c>
      <c r="G9" s="583"/>
      <c r="H9" s="670"/>
      <c r="I9" s="96" t="s">
        <v>17</v>
      </c>
      <c r="J9" s="94" t="s">
        <v>16</v>
      </c>
      <c r="K9" s="95" t="s">
        <v>17</v>
      </c>
      <c r="L9" s="94" t="s">
        <v>16</v>
      </c>
      <c r="M9" s="583"/>
      <c r="N9" s="670"/>
      <c r="O9" s="97" t="s">
        <v>17</v>
      </c>
      <c r="P9" s="94" t="s">
        <v>16</v>
      </c>
      <c r="Q9" s="95" t="s">
        <v>17</v>
      </c>
      <c r="R9" s="94" t="s">
        <v>16</v>
      </c>
      <c r="S9" s="583"/>
      <c r="T9" s="670"/>
      <c r="U9" s="96" t="s">
        <v>17</v>
      </c>
      <c r="V9" s="94" t="s">
        <v>16</v>
      </c>
      <c r="W9" s="95" t="s">
        <v>17</v>
      </c>
      <c r="X9" s="94" t="s">
        <v>16</v>
      </c>
      <c r="Y9" s="583"/>
      <c r="Z9" s="670"/>
    </row>
    <row r="10" spans="1:26" s="501" customFormat="1" ht="18" customHeight="1" thickBot="1" thickTop="1">
      <c r="A10" s="490" t="s">
        <v>22</v>
      </c>
      <c r="B10" s="491"/>
      <c r="C10" s="492">
        <f>SUM(C11:C66)</f>
        <v>2083592</v>
      </c>
      <c r="D10" s="493">
        <f>SUM(D11:D66)</f>
        <v>2083592</v>
      </c>
      <c r="E10" s="494">
        <f>SUM(E11:E66)</f>
        <v>56927</v>
      </c>
      <c r="F10" s="493">
        <f>SUM(F11:F66)</f>
        <v>56927</v>
      </c>
      <c r="G10" s="495">
        <f>SUM(C10:F10)</f>
        <v>4281038</v>
      </c>
      <c r="H10" s="496">
        <f aca="true" t="shared" si="0" ref="H10:H19">G10/$G$10</f>
        <v>1</v>
      </c>
      <c r="I10" s="497">
        <f>SUM(I11:I66)</f>
        <v>1548884</v>
      </c>
      <c r="J10" s="493">
        <f>SUM(J11:J66)</f>
        <v>1548884</v>
      </c>
      <c r="K10" s="494">
        <f>SUM(K11:K66)</f>
        <v>141417</v>
      </c>
      <c r="L10" s="493">
        <f>SUM(L11:L66)</f>
        <v>141417</v>
      </c>
      <c r="M10" s="495">
        <f aca="true" t="shared" si="1" ref="M10:M19">SUM(I10:L10)</f>
        <v>3380602</v>
      </c>
      <c r="N10" s="498">
        <f aca="true" t="shared" si="2" ref="N10:N19">IF(ISERROR(G10/M10-1),"         /0",(G10/M10-1))</f>
        <v>0.2663537440964656</v>
      </c>
      <c r="O10" s="499">
        <f>SUM(O11:O66)</f>
        <v>19052663</v>
      </c>
      <c r="P10" s="493">
        <f>SUM(P11:P66)</f>
        <v>19052663</v>
      </c>
      <c r="Q10" s="494">
        <f>SUM(Q11:Q66)</f>
        <v>594432</v>
      </c>
      <c r="R10" s="493">
        <f>SUM(R11:R66)</f>
        <v>594432</v>
      </c>
      <c r="S10" s="495">
        <f aca="true" t="shared" si="3" ref="S10:S19">SUM(O10:R10)</f>
        <v>39294190</v>
      </c>
      <c r="T10" s="496">
        <f aca="true" t="shared" si="4" ref="T10:T19">S10/$S$10</f>
        <v>1</v>
      </c>
      <c r="U10" s="497">
        <f>SUM(U11:U66)</f>
        <v>18769109</v>
      </c>
      <c r="V10" s="493">
        <f>SUM(V11:V66)</f>
        <v>18769109</v>
      </c>
      <c r="W10" s="494">
        <f>SUM(W11:W66)</f>
        <v>769530</v>
      </c>
      <c r="X10" s="493">
        <f>SUM(X11:X66)</f>
        <v>769530</v>
      </c>
      <c r="Y10" s="495">
        <f aca="true" t="shared" si="5" ref="Y10:Y19">SUM(U10:X10)</f>
        <v>39077278</v>
      </c>
      <c r="Z10" s="500">
        <f>IF(ISERROR(S10/Y10-1),"         /0",(S10/Y10-1))</f>
        <v>0.005550847221241995</v>
      </c>
    </row>
    <row r="11" spans="1:26" ht="21" customHeight="1" thickTop="1">
      <c r="A11" s="289" t="s">
        <v>428</v>
      </c>
      <c r="B11" s="290" t="s">
        <v>429</v>
      </c>
      <c r="C11" s="291">
        <v>740164</v>
      </c>
      <c r="D11" s="292">
        <v>762065</v>
      </c>
      <c r="E11" s="293">
        <v>9569</v>
      </c>
      <c r="F11" s="292">
        <v>8426</v>
      </c>
      <c r="G11" s="294">
        <f aca="true" t="shared" si="6" ref="G11:G66">SUM(C11:F11)</f>
        <v>1520224</v>
      </c>
      <c r="H11" s="295">
        <f t="shared" si="0"/>
        <v>0.3551064017651794</v>
      </c>
      <c r="I11" s="296">
        <v>573548</v>
      </c>
      <c r="J11" s="292">
        <v>580934</v>
      </c>
      <c r="K11" s="293">
        <v>45246</v>
      </c>
      <c r="L11" s="292">
        <v>47532</v>
      </c>
      <c r="M11" s="294">
        <f t="shared" si="1"/>
        <v>1247260</v>
      </c>
      <c r="N11" s="297">
        <f t="shared" si="2"/>
        <v>0.21885092121931282</v>
      </c>
      <c r="O11" s="291">
        <v>6824102</v>
      </c>
      <c r="P11" s="292">
        <v>7076082</v>
      </c>
      <c r="Q11" s="293">
        <v>101747</v>
      </c>
      <c r="R11" s="292">
        <v>96796</v>
      </c>
      <c r="S11" s="294">
        <f t="shared" si="3"/>
        <v>14098727</v>
      </c>
      <c r="T11" s="295">
        <f t="shared" si="4"/>
        <v>0.35879927795941335</v>
      </c>
      <c r="U11" s="296">
        <v>6658856</v>
      </c>
      <c r="V11" s="292">
        <v>6853698</v>
      </c>
      <c r="W11" s="293">
        <v>155764</v>
      </c>
      <c r="X11" s="292">
        <v>159470</v>
      </c>
      <c r="Y11" s="294">
        <f t="shared" si="5"/>
        <v>13827788</v>
      </c>
      <c r="Z11" s="298">
        <f aca="true" t="shared" si="7" ref="Z11:Z19">IF(ISERROR(S11/Y11-1),"         /0",IF(S11/Y11&gt;5,"  *  ",(S11/Y11-1)))</f>
        <v>0.019593806326796415</v>
      </c>
    </row>
    <row r="12" spans="1:26" ht="21" customHeight="1">
      <c r="A12" s="299" t="s">
        <v>430</v>
      </c>
      <c r="B12" s="300" t="s">
        <v>431</v>
      </c>
      <c r="C12" s="301">
        <v>275514</v>
      </c>
      <c r="D12" s="302">
        <v>273012</v>
      </c>
      <c r="E12" s="303">
        <v>653</v>
      </c>
      <c r="F12" s="302">
        <v>866</v>
      </c>
      <c r="G12" s="304">
        <f t="shared" si="6"/>
        <v>550045</v>
      </c>
      <c r="H12" s="305">
        <f t="shared" si="0"/>
        <v>0.12848402653748928</v>
      </c>
      <c r="I12" s="306">
        <v>182347</v>
      </c>
      <c r="J12" s="302">
        <v>181516</v>
      </c>
      <c r="K12" s="303">
        <v>11942</v>
      </c>
      <c r="L12" s="302">
        <v>11373</v>
      </c>
      <c r="M12" s="304">
        <f t="shared" si="1"/>
        <v>387178</v>
      </c>
      <c r="N12" s="307">
        <f t="shared" si="2"/>
        <v>0.42065148329708824</v>
      </c>
      <c r="O12" s="301">
        <v>2437786</v>
      </c>
      <c r="P12" s="302">
        <v>2394293</v>
      </c>
      <c r="Q12" s="303">
        <v>8629</v>
      </c>
      <c r="R12" s="302">
        <v>10373</v>
      </c>
      <c r="S12" s="304">
        <f t="shared" si="3"/>
        <v>4851081</v>
      </c>
      <c r="T12" s="305">
        <f t="shared" si="4"/>
        <v>0.12345542687099544</v>
      </c>
      <c r="U12" s="306">
        <v>2395965</v>
      </c>
      <c r="V12" s="302">
        <v>2375383</v>
      </c>
      <c r="W12" s="303">
        <v>39000</v>
      </c>
      <c r="X12" s="302">
        <v>38987</v>
      </c>
      <c r="Y12" s="304">
        <f t="shared" si="5"/>
        <v>4849335</v>
      </c>
      <c r="Z12" s="308">
        <f t="shared" si="7"/>
        <v>0.00036004936759370665</v>
      </c>
    </row>
    <row r="13" spans="1:26" ht="21" customHeight="1">
      <c r="A13" s="299" t="s">
        <v>432</v>
      </c>
      <c r="B13" s="300" t="s">
        <v>433</v>
      </c>
      <c r="C13" s="301">
        <v>191482</v>
      </c>
      <c r="D13" s="302">
        <v>190304</v>
      </c>
      <c r="E13" s="303">
        <v>37</v>
      </c>
      <c r="F13" s="302">
        <v>410</v>
      </c>
      <c r="G13" s="304">
        <f t="shared" si="6"/>
        <v>382233</v>
      </c>
      <c r="H13" s="305">
        <f t="shared" si="0"/>
        <v>0.0892851219727552</v>
      </c>
      <c r="I13" s="306">
        <v>133207</v>
      </c>
      <c r="J13" s="302">
        <v>133093</v>
      </c>
      <c r="K13" s="303">
        <v>8045</v>
      </c>
      <c r="L13" s="302">
        <v>7132</v>
      </c>
      <c r="M13" s="304">
        <f t="shared" si="1"/>
        <v>281477</v>
      </c>
      <c r="N13" s="307">
        <f t="shared" si="2"/>
        <v>0.35795464638318575</v>
      </c>
      <c r="O13" s="301">
        <v>1732491</v>
      </c>
      <c r="P13" s="302">
        <v>1717495</v>
      </c>
      <c r="Q13" s="303">
        <v>3625</v>
      </c>
      <c r="R13" s="302">
        <v>3683</v>
      </c>
      <c r="S13" s="304">
        <f t="shared" si="3"/>
        <v>3457294</v>
      </c>
      <c r="T13" s="305">
        <f t="shared" si="4"/>
        <v>0.0879848649380481</v>
      </c>
      <c r="U13" s="306">
        <v>1595537</v>
      </c>
      <c r="V13" s="302">
        <v>1577129</v>
      </c>
      <c r="W13" s="303">
        <v>17644</v>
      </c>
      <c r="X13" s="302">
        <v>17159</v>
      </c>
      <c r="Y13" s="304">
        <f t="shared" si="5"/>
        <v>3207469</v>
      </c>
      <c r="Z13" s="308">
        <f t="shared" si="7"/>
        <v>0.07788851583600653</v>
      </c>
    </row>
    <row r="14" spans="1:26" ht="21" customHeight="1">
      <c r="A14" s="299" t="s">
        <v>434</v>
      </c>
      <c r="B14" s="300" t="s">
        <v>435</v>
      </c>
      <c r="C14" s="301">
        <v>162150</v>
      </c>
      <c r="D14" s="302">
        <v>161774</v>
      </c>
      <c r="E14" s="303">
        <v>1972</v>
      </c>
      <c r="F14" s="302">
        <v>1441</v>
      </c>
      <c r="G14" s="304">
        <f t="shared" si="6"/>
        <v>327337</v>
      </c>
      <c r="H14" s="305">
        <f t="shared" si="0"/>
        <v>0.07646206363970608</v>
      </c>
      <c r="I14" s="306">
        <v>104700</v>
      </c>
      <c r="J14" s="302">
        <v>104512</v>
      </c>
      <c r="K14" s="303">
        <v>10616</v>
      </c>
      <c r="L14" s="302">
        <v>10469</v>
      </c>
      <c r="M14" s="304">
        <f t="shared" si="1"/>
        <v>230297</v>
      </c>
      <c r="N14" s="307">
        <f t="shared" si="2"/>
        <v>0.4213689279495607</v>
      </c>
      <c r="O14" s="301">
        <v>1469339</v>
      </c>
      <c r="P14" s="302">
        <v>1449735</v>
      </c>
      <c r="Q14" s="303">
        <v>15957</v>
      </c>
      <c r="R14" s="302">
        <v>13882</v>
      </c>
      <c r="S14" s="304">
        <f t="shared" si="3"/>
        <v>2948913</v>
      </c>
      <c r="T14" s="305">
        <f t="shared" si="4"/>
        <v>0.07504704894031408</v>
      </c>
      <c r="U14" s="306">
        <v>1643527</v>
      </c>
      <c r="V14" s="302">
        <v>1625195</v>
      </c>
      <c r="W14" s="303">
        <v>44156</v>
      </c>
      <c r="X14" s="302">
        <v>43034</v>
      </c>
      <c r="Y14" s="304">
        <f t="shared" si="5"/>
        <v>3355912</v>
      </c>
      <c r="Z14" s="308">
        <f t="shared" si="7"/>
        <v>-0.1212782099173042</v>
      </c>
    </row>
    <row r="15" spans="1:26" ht="21" customHeight="1">
      <c r="A15" s="299" t="s">
        <v>436</v>
      </c>
      <c r="B15" s="300" t="s">
        <v>437</v>
      </c>
      <c r="C15" s="301">
        <v>98057</v>
      </c>
      <c r="D15" s="302">
        <v>94697</v>
      </c>
      <c r="E15" s="303">
        <v>3232</v>
      </c>
      <c r="F15" s="302">
        <v>3336</v>
      </c>
      <c r="G15" s="304">
        <f t="shared" si="6"/>
        <v>199322</v>
      </c>
      <c r="H15" s="305">
        <f t="shared" si="0"/>
        <v>0.046559269037088666</v>
      </c>
      <c r="I15" s="306">
        <v>62769</v>
      </c>
      <c r="J15" s="302">
        <v>63675</v>
      </c>
      <c r="K15" s="303">
        <v>8795</v>
      </c>
      <c r="L15" s="302">
        <v>9106</v>
      </c>
      <c r="M15" s="304">
        <f t="shared" si="1"/>
        <v>144345</v>
      </c>
      <c r="N15" s="307">
        <f t="shared" si="2"/>
        <v>0.3808722158716962</v>
      </c>
      <c r="O15" s="301">
        <v>892074</v>
      </c>
      <c r="P15" s="302">
        <v>867669</v>
      </c>
      <c r="Q15" s="303">
        <v>31327</v>
      </c>
      <c r="R15" s="302">
        <v>32048</v>
      </c>
      <c r="S15" s="304">
        <f t="shared" si="3"/>
        <v>1823118</v>
      </c>
      <c r="T15" s="305">
        <f t="shared" si="4"/>
        <v>0.046396630137941514</v>
      </c>
      <c r="U15" s="306">
        <v>918617</v>
      </c>
      <c r="V15" s="302">
        <v>910458</v>
      </c>
      <c r="W15" s="303">
        <v>35120</v>
      </c>
      <c r="X15" s="302">
        <v>37621</v>
      </c>
      <c r="Y15" s="304">
        <f t="shared" si="5"/>
        <v>1901816</v>
      </c>
      <c r="Z15" s="308">
        <f t="shared" si="7"/>
        <v>-0.0413804490024271</v>
      </c>
    </row>
    <row r="16" spans="1:26" ht="21" customHeight="1">
      <c r="A16" s="299" t="s">
        <v>438</v>
      </c>
      <c r="B16" s="300" t="s">
        <v>439</v>
      </c>
      <c r="C16" s="301">
        <v>88790</v>
      </c>
      <c r="D16" s="302">
        <v>86648</v>
      </c>
      <c r="E16" s="303">
        <v>211</v>
      </c>
      <c r="F16" s="302">
        <v>255</v>
      </c>
      <c r="G16" s="304">
        <f t="shared" si="6"/>
        <v>175904</v>
      </c>
      <c r="H16" s="305">
        <f t="shared" si="0"/>
        <v>0.04108910035369927</v>
      </c>
      <c r="I16" s="306">
        <v>61696</v>
      </c>
      <c r="J16" s="302">
        <v>60320</v>
      </c>
      <c r="K16" s="303">
        <v>2896</v>
      </c>
      <c r="L16" s="302">
        <v>2286</v>
      </c>
      <c r="M16" s="304">
        <f t="shared" si="1"/>
        <v>127198</v>
      </c>
      <c r="N16" s="307">
        <f t="shared" si="2"/>
        <v>0.3829148257048067</v>
      </c>
      <c r="O16" s="301">
        <v>773121</v>
      </c>
      <c r="P16" s="302">
        <v>753780</v>
      </c>
      <c r="Q16" s="303">
        <v>2322</v>
      </c>
      <c r="R16" s="302">
        <v>2662</v>
      </c>
      <c r="S16" s="304">
        <f t="shared" si="3"/>
        <v>1531885</v>
      </c>
      <c r="T16" s="305">
        <f t="shared" si="4"/>
        <v>0.03898502552158474</v>
      </c>
      <c r="U16" s="306">
        <v>692083</v>
      </c>
      <c r="V16" s="302">
        <v>669654</v>
      </c>
      <c r="W16" s="303">
        <v>5189</v>
      </c>
      <c r="X16" s="302">
        <v>5108</v>
      </c>
      <c r="Y16" s="304">
        <f t="shared" si="5"/>
        <v>1372034</v>
      </c>
      <c r="Z16" s="308">
        <f t="shared" si="7"/>
        <v>0.11650658802915959</v>
      </c>
    </row>
    <row r="17" spans="1:26" ht="21" customHeight="1">
      <c r="A17" s="299" t="s">
        <v>440</v>
      </c>
      <c r="B17" s="300" t="s">
        <v>441</v>
      </c>
      <c r="C17" s="301">
        <v>77339</v>
      </c>
      <c r="D17" s="302">
        <v>75469</v>
      </c>
      <c r="E17" s="303">
        <v>3010</v>
      </c>
      <c r="F17" s="302">
        <v>2788</v>
      </c>
      <c r="G17" s="304">
        <f t="shared" si="6"/>
        <v>158606</v>
      </c>
      <c r="H17" s="305">
        <f>G17/$G$10</f>
        <v>0.03704849151070371</v>
      </c>
      <c r="I17" s="306">
        <v>79991</v>
      </c>
      <c r="J17" s="302">
        <v>79438</v>
      </c>
      <c r="K17" s="303">
        <v>12780</v>
      </c>
      <c r="L17" s="302">
        <v>12336</v>
      </c>
      <c r="M17" s="304">
        <f>SUM(I17:L17)</f>
        <v>184545</v>
      </c>
      <c r="N17" s="307">
        <f>IF(ISERROR(G17/M17-1),"         /0",(G17/M17-1))</f>
        <v>-0.1405565038337533</v>
      </c>
      <c r="O17" s="301">
        <v>770370</v>
      </c>
      <c r="P17" s="302">
        <v>762635</v>
      </c>
      <c r="Q17" s="303">
        <v>56602</v>
      </c>
      <c r="R17" s="302">
        <v>55150</v>
      </c>
      <c r="S17" s="304">
        <f>SUM(O17:R17)</f>
        <v>1644757</v>
      </c>
      <c r="T17" s="305">
        <f>S17/$S$10</f>
        <v>0.04185751125039096</v>
      </c>
      <c r="U17" s="306">
        <v>778377</v>
      </c>
      <c r="V17" s="302">
        <v>775417</v>
      </c>
      <c r="W17" s="303">
        <v>146744</v>
      </c>
      <c r="X17" s="302">
        <v>145234</v>
      </c>
      <c r="Y17" s="304">
        <f>SUM(U17:X17)</f>
        <v>1845772</v>
      </c>
      <c r="Z17" s="308">
        <f>IF(ISERROR(S17/Y17-1),"         /0",IF(S17/Y17&gt;5,"  *  ",(S17/Y17-1)))</f>
        <v>-0.10890565031867427</v>
      </c>
    </row>
    <row r="18" spans="1:26" ht="21" customHeight="1">
      <c r="A18" s="299" t="s">
        <v>442</v>
      </c>
      <c r="B18" s="300" t="s">
        <v>443</v>
      </c>
      <c r="C18" s="301">
        <v>68950</v>
      </c>
      <c r="D18" s="302">
        <v>67606</v>
      </c>
      <c r="E18" s="303">
        <v>315</v>
      </c>
      <c r="F18" s="302">
        <v>658</v>
      </c>
      <c r="G18" s="304">
        <f t="shared" si="6"/>
        <v>137529</v>
      </c>
      <c r="H18" s="305">
        <f>G18/$G$10</f>
        <v>0.03212515282508588</v>
      </c>
      <c r="I18" s="306">
        <v>50540</v>
      </c>
      <c r="J18" s="302">
        <v>49945</v>
      </c>
      <c r="K18" s="303">
        <v>3127</v>
      </c>
      <c r="L18" s="302">
        <v>3253</v>
      </c>
      <c r="M18" s="304">
        <f>SUM(I18:L18)</f>
        <v>106865</v>
      </c>
      <c r="N18" s="307">
        <f>IF(ISERROR(G18/M18-1),"         /0",(G18/M18-1))</f>
        <v>0.2869414682075515</v>
      </c>
      <c r="O18" s="301">
        <v>620690</v>
      </c>
      <c r="P18" s="302">
        <v>598304</v>
      </c>
      <c r="Q18" s="303">
        <v>5197</v>
      </c>
      <c r="R18" s="302">
        <v>6935</v>
      </c>
      <c r="S18" s="304">
        <f>SUM(O18:R18)</f>
        <v>1231126</v>
      </c>
      <c r="T18" s="305">
        <f>S18/$S$10</f>
        <v>0.031330993207901725</v>
      </c>
      <c r="U18" s="306">
        <v>621652</v>
      </c>
      <c r="V18" s="302">
        <v>607400</v>
      </c>
      <c r="W18" s="303">
        <v>14702</v>
      </c>
      <c r="X18" s="302">
        <v>14105</v>
      </c>
      <c r="Y18" s="304">
        <f>SUM(U18:X18)</f>
        <v>1257859</v>
      </c>
      <c r="Z18" s="308">
        <f>IF(ISERROR(S18/Y18-1),"         /0",IF(S18/Y18&gt;5,"  *  ",(S18/Y18-1)))</f>
        <v>-0.02125277952457305</v>
      </c>
    </row>
    <row r="19" spans="1:26" ht="21" customHeight="1">
      <c r="A19" s="299" t="s">
        <v>444</v>
      </c>
      <c r="B19" s="300" t="s">
        <v>445</v>
      </c>
      <c r="C19" s="301">
        <v>65748</v>
      </c>
      <c r="D19" s="302">
        <v>64649</v>
      </c>
      <c r="E19" s="303">
        <v>304</v>
      </c>
      <c r="F19" s="302">
        <v>428</v>
      </c>
      <c r="G19" s="304">
        <f t="shared" si="6"/>
        <v>131129</v>
      </c>
      <c r="H19" s="305">
        <f t="shared" si="0"/>
        <v>0.030630188286111918</v>
      </c>
      <c r="I19" s="306">
        <v>43031</v>
      </c>
      <c r="J19" s="302">
        <v>42611</v>
      </c>
      <c r="K19" s="303">
        <v>2550</v>
      </c>
      <c r="L19" s="302">
        <v>2665</v>
      </c>
      <c r="M19" s="304">
        <f t="shared" si="1"/>
        <v>90857</v>
      </c>
      <c r="N19" s="307">
        <f t="shared" si="2"/>
        <v>0.4432459799465094</v>
      </c>
      <c r="O19" s="301">
        <v>638215</v>
      </c>
      <c r="P19" s="302">
        <v>609628</v>
      </c>
      <c r="Q19" s="303">
        <v>5333</v>
      </c>
      <c r="R19" s="302">
        <v>7479</v>
      </c>
      <c r="S19" s="304">
        <f t="shared" si="3"/>
        <v>1260655</v>
      </c>
      <c r="T19" s="305">
        <f t="shared" si="4"/>
        <v>0.03208247835112519</v>
      </c>
      <c r="U19" s="306">
        <v>529908</v>
      </c>
      <c r="V19" s="302">
        <v>512786</v>
      </c>
      <c r="W19" s="303">
        <v>22174</v>
      </c>
      <c r="X19" s="302">
        <v>22294</v>
      </c>
      <c r="Y19" s="304">
        <f t="shared" si="5"/>
        <v>1087162</v>
      </c>
      <c r="Z19" s="308">
        <f t="shared" si="7"/>
        <v>0.15958339235550922</v>
      </c>
    </row>
    <row r="20" spans="1:26" ht="21" customHeight="1">
      <c r="A20" s="299" t="s">
        <v>446</v>
      </c>
      <c r="B20" s="300" t="s">
        <v>447</v>
      </c>
      <c r="C20" s="301">
        <v>46619</v>
      </c>
      <c r="D20" s="302">
        <v>47091</v>
      </c>
      <c r="E20" s="303">
        <v>4560</v>
      </c>
      <c r="F20" s="302">
        <v>4759</v>
      </c>
      <c r="G20" s="304">
        <f t="shared" si="6"/>
        <v>103029</v>
      </c>
      <c r="H20" s="305">
        <f aca="true" t="shared" si="8" ref="H20:H33">G20/$G$10</f>
        <v>0.02406635960717938</v>
      </c>
      <c r="I20" s="306">
        <v>47022</v>
      </c>
      <c r="J20" s="302">
        <v>46984</v>
      </c>
      <c r="K20" s="303">
        <v>2995</v>
      </c>
      <c r="L20" s="302">
        <v>3070</v>
      </c>
      <c r="M20" s="304">
        <f aca="true" t="shared" si="9" ref="M20:M33">SUM(I20:L20)</f>
        <v>100071</v>
      </c>
      <c r="N20" s="307">
        <f aca="true" t="shared" si="10" ref="N20:N33">IF(ISERROR(G20/M20-1),"         /0",(G20/M20-1))</f>
        <v>0.029559013100698417</v>
      </c>
      <c r="O20" s="301">
        <v>423906</v>
      </c>
      <c r="P20" s="302">
        <v>431551</v>
      </c>
      <c r="Q20" s="303">
        <v>49819</v>
      </c>
      <c r="R20" s="302">
        <v>51388</v>
      </c>
      <c r="S20" s="304">
        <f aca="true" t="shared" si="11" ref="S20:S33">SUM(O20:R20)</f>
        <v>956664</v>
      </c>
      <c r="T20" s="305">
        <f aca="true" t="shared" si="12" ref="T20:T33">S20/$S$10</f>
        <v>0.024346194691887018</v>
      </c>
      <c r="U20" s="306">
        <v>415104</v>
      </c>
      <c r="V20" s="302">
        <v>421634</v>
      </c>
      <c r="W20" s="303">
        <v>18496</v>
      </c>
      <c r="X20" s="302">
        <v>20315</v>
      </c>
      <c r="Y20" s="304">
        <f aca="true" t="shared" si="13" ref="Y20:Y33">SUM(U20:X20)</f>
        <v>875549</v>
      </c>
      <c r="Z20" s="308">
        <f aca="true" t="shared" si="14" ref="Z20:Z33">IF(ISERROR(S20/Y20-1),"         /0",IF(S20/Y20&gt;5,"  *  ",(S20/Y20-1)))</f>
        <v>0.09264472919276923</v>
      </c>
    </row>
    <row r="21" spans="1:26" ht="21" customHeight="1">
      <c r="A21" s="299" t="s">
        <v>448</v>
      </c>
      <c r="B21" s="300" t="s">
        <v>449</v>
      </c>
      <c r="C21" s="301">
        <v>40976</v>
      </c>
      <c r="D21" s="302">
        <v>40202</v>
      </c>
      <c r="E21" s="303">
        <v>37</v>
      </c>
      <c r="F21" s="302">
        <v>110</v>
      </c>
      <c r="G21" s="304">
        <f>SUM(C21:F21)</f>
        <v>81325</v>
      </c>
      <c r="H21" s="305">
        <f>G21/$G$10</f>
        <v>0.018996561114383942</v>
      </c>
      <c r="I21" s="306">
        <v>31811</v>
      </c>
      <c r="J21" s="302">
        <v>31509</v>
      </c>
      <c r="K21" s="303">
        <v>612</v>
      </c>
      <c r="L21" s="302">
        <v>593</v>
      </c>
      <c r="M21" s="304">
        <f>SUM(I21:L21)</f>
        <v>64525</v>
      </c>
      <c r="N21" s="307">
        <f>IF(ISERROR(G21/M21-1),"         /0",(G21/M21-1))</f>
        <v>0.2603641999225106</v>
      </c>
      <c r="O21" s="301">
        <v>377799</v>
      </c>
      <c r="P21" s="302">
        <v>370248</v>
      </c>
      <c r="Q21" s="303">
        <v>1546</v>
      </c>
      <c r="R21" s="302">
        <v>1414</v>
      </c>
      <c r="S21" s="304">
        <f>SUM(O21:R21)</f>
        <v>751007</v>
      </c>
      <c r="T21" s="305">
        <f>S21/$S$10</f>
        <v>0.019112418400786476</v>
      </c>
      <c r="U21" s="306">
        <v>398566</v>
      </c>
      <c r="V21" s="302">
        <v>384190</v>
      </c>
      <c r="W21" s="303">
        <v>1408</v>
      </c>
      <c r="X21" s="302">
        <v>1026</v>
      </c>
      <c r="Y21" s="304">
        <f>SUM(U21:X21)</f>
        <v>785190</v>
      </c>
      <c r="Z21" s="308">
        <f>IF(ISERROR(S21/Y21-1),"         /0",IF(S21/Y21&gt;5,"  *  ",(S21/Y21-1)))</f>
        <v>-0.04353468587220932</v>
      </c>
    </row>
    <row r="22" spans="1:26" ht="21" customHeight="1">
      <c r="A22" s="299" t="s">
        <v>450</v>
      </c>
      <c r="B22" s="300" t="s">
        <v>451</v>
      </c>
      <c r="C22" s="301">
        <v>41873</v>
      </c>
      <c r="D22" s="302">
        <v>37534</v>
      </c>
      <c r="E22" s="303">
        <v>187</v>
      </c>
      <c r="F22" s="302">
        <v>346</v>
      </c>
      <c r="G22" s="304">
        <f>SUM(C22:F22)</f>
        <v>79940</v>
      </c>
      <c r="H22" s="305">
        <f>G22/$G$10</f>
        <v>0.018673041444621608</v>
      </c>
      <c r="I22" s="306">
        <v>21007</v>
      </c>
      <c r="J22" s="302">
        <v>18976</v>
      </c>
      <c r="K22" s="303">
        <v>3683</v>
      </c>
      <c r="L22" s="302">
        <v>3029</v>
      </c>
      <c r="M22" s="304">
        <f>SUM(I22:L22)</f>
        <v>46695</v>
      </c>
      <c r="N22" s="307">
        <f>IF(ISERROR(G22/M22-1),"         /0",(G22/M22-1))</f>
        <v>0.7119605953528214</v>
      </c>
      <c r="O22" s="301">
        <v>364064</v>
      </c>
      <c r="P22" s="302">
        <v>334819</v>
      </c>
      <c r="Q22" s="303">
        <v>2539</v>
      </c>
      <c r="R22" s="302">
        <v>2974</v>
      </c>
      <c r="S22" s="304">
        <f>SUM(O22:R22)</f>
        <v>704396</v>
      </c>
      <c r="T22" s="305">
        <f>S22/$S$10</f>
        <v>0.017926212501135665</v>
      </c>
      <c r="U22" s="306">
        <v>359335</v>
      </c>
      <c r="V22" s="302">
        <v>337834</v>
      </c>
      <c r="W22" s="303">
        <v>7224</v>
      </c>
      <c r="X22" s="302">
        <v>6143</v>
      </c>
      <c r="Y22" s="304">
        <f>SUM(U22:X22)</f>
        <v>710536</v>
      </c>
      <c r="Z22" s="308">
        <f>IF(ISERROR(S22/Y22-1),"         /0",IF(S22/Y22&gt;5,"  *  ",(S22/Y22-1)))</f>
        <v>-0.0086413637028947</v>
      </c>
    </row>
    <row r="23" spans="1:26" ht="21" customHeight="1">
      <c r="A23" s="299" t="s">
        <v>452</v>
      </c>
      <c r="B23" s="300" t="s">
        <v>453</v>
      </c>
      <c r="C23" s="301">
        <v>14907</v>
      </c>
      <c r="D23" s="302">
        <v>13914</v>
      </c>
      <c r="E23" s="303">
        <v>1779</v>
      </c>
      <c r="F23" s="302">
        <v>1660</v>
      </c>
      <c r="G23" s="304">
        <f>SUM(C23:F23)</f>
        <v>32260</v>
      </c>
      <c r="H23" s="305">
        <f>G23/$G$10</f>
        <v>0.007535555629265613</v>
      </c>
      <c r="I23" s="306">
        <v>15581</v>
      </c>
      <c r="J23" s="302">
        <v>14805</v>
      </c>
      <c r="K23" s="303">
        <v>971</v>
      </c>
      <c r="L23" s="302">
        <v>870</v>
      </c>
      <c r="M23" s="304">
        <f>SUM(I23:L23)</f>
        <v>32227</v>
      </c>
      <c r="N23" s="307">
        <f>IF(ISERROR(G23/M23-1),"         /0",(G23/M23-1))</f>
        <v>0.0010239860986129834</v>
      </c>
      <c r="O23" s="301">
        <v>138397</v>
      </c>
      <c r="P23" s="302">
        <v>131854</v>
      </c>
      <c r="Q23" s="303">
        <v>15115</v>
      </c>
      <c r="R23" s="302">
        <v>14953</v>
      </c>
      <c r="S23" s="304">
        <f>SUM(O23:R23)</f>
        <v>300319</v>
      </c>
      <c r="T23" s="305">
        <f>S23/$S$10</f>
        <v>0.0076428347295109025</v>
      </c>
      <c r="U23" s="306">
        <v>147741</v>
      </c>
      <c r="V23" s="302">
        <v>140639</v>
      </c>
      <c r="W23" s="303">
        <v>7535</v>
      </c>
      <c r="X23" s="302">
        <v>7260</v>
      </c>
      <c r="Y23" s="304">
        <f>SUM(U23:X23)</f>
        <v>303175</v>
      </c>
      <c r="Z23" s="308">
        <f>IF(ISERROR(S23/Y23-1),"         /0",IF(S23/Y23&gt;5,"  *  ",(S23/Y23-1)))</f>
        <v>-0.00942030180588771</v>
      </c>
    </row>
    <row r="24" spans="1:26" ht="21" customHeight="1">
      <c r="A24" s="299" t="s">
        <v>454</v>
      </c>
      <c r="B24" s="300" t="s">
        <v>455</v>
      </c>
      <c r="C24" s="301">
        <v>16227</v>
      </c>
      <c r="D24" s="302">
        <v>15929</v>
      </c>
      <c r="E24" s="303">
        <v>14</v>
      </c>
      <c r="F24" s="302">
        <v>22</v>
      </c>
      <c r="G24" s="304">
        <f t="shared" si="6"/>
        <v>32192</v>
      </c>
      <c r="H24" s="305">
        <f t="shared" si="8"/>
        <v>0.007519671631039015</v>
      </c>
      <c r="I24" s="306">
        <v>11827</v>
      </c>
      <c r="J24" s="302">
        <v>11898</v>
      </c>
      <c r="K24" s="303">
        <v>317</v>
      </c>
      <c r="L24" s="302">
        <v>314</v>
      </c>
      <c r="M24" s="304">
        <f t="shared" si="9"/>
        <v>24356</v>
      </c>
      <c r="N24" s="307">
        <f t="shared" si="10"/>
        <v>0.32172770569880105</v>
      </c>
      <c r="O24" s="301">
        <v>160457</v>
      </c>
      <c r="P24" s="302">
        <v>157252</v>
      </c>
      <c r="Q24" s="303">
        <v>3205</v>
      </c>
      <c r="R24" s="302">
        <v>2161</v>
      </c>
      <c r="S24" s="304">
        <f t="shared" si="11"/>
        <v>323075</v>
      </c>
      <c r="T24" s="305">
        <f t="shared" si="12"/>
        <v>0.008221953423648636</v>
      </c>
      <c r="U24" s="306">
        <v>156977</v>
      </c>
      <c r="V24" s="302">
        <v>154265</v>
      </c>
      <c r="W24" s="303">
        <v>3943</v>
      </c>
      <c r="X24" s="302">
        <v>3105</v>
      </c>
      <c r="Y24" s="304">
        <f t="shared" si="13"/>
        <v>318290</v>
      </c>
      <c r="Z24" s="308">
        <f t="shared" si="14"/>
        <v>0.01503346005215378</v>
      </c>
    </row>
    <row r="25" spans="1:26" ht="21" customHeight="1">
      <c r="A25" s="299" t="s">
        <v>456</v>
      </c>
      <c r="B25" s="300" t="s">
        <v>456</v>
      </c>
      <c r="C25" s="301">
        <v>15059</v>
      </c>
      <c r="D25" s="302">
        <v>14605</v>
      </c>
      <c r="E25" s="303">
        <v>367</v>
      </c>
      <c r="F25" s="302">
        <v>217</v>
      </c>
      <c r="G25" s="304">
        <f t="shared" si="6"/>
        <v>30248</v>
      </c>
      <c r="H25" s="305">
        <f>G25/$G$10</f>
        <v>0.007065576152325674</v>
      </c>
      <c r="I25" s="306">
        <v>13708</v>
      </c>
      <c r="J25" s="302">
        <v>13473</v>
      </c>
      <c r="K25" s="303">
        <v>317</v>
      </c>
      <c r="L25" s="302">
        <v>294</v>
      </c>
      <c r="M25" s="304">
        <f>SUM(I25:L25)</f>
        <v>27792</v>
      </c>
      <c r="N25" s="307">
        <f>IF(ISERROR(G25/M25-1),"         /0",(G25/M25-1))</f>
        <v>0.08837075417386298</v>
      </c>
      <c r="O25" s="301">
        <v>138249</v>
      </c>
      <c r="P25" s="302">
        <v>133655</v>
      </c>
      <c r="Q25" s="303">
        <v>2633</v>
      </c>
      <c r="R25" s="302">
        <v>2565</v>
      </c>
      <c r="S25" s="304">
        <f>SUM(O25:R25)</f>
        <v>277102</v>
      </c>
      <c r="T25" s="305">
        <f>S25/$S$10</f>
        <v>0.007051984021047387</v>
      </c>
      <c r="U25" s="306">
        <v>139332</v>
      </c>
      <c r="V25" s="302">
        <v>135827</v>
      </c>
      <c r="W25" s="303">
        <v>3393</v>
      </c>
      <c r="X25" s="302">
        <v>3195</v>
      </c>
      <c r="Y25" s="304">
        <f>SUM(U25:X25)</f>
        <v>281747</v>
      </c>
      <c r="Z25" s="308">
        <f>IF(ISERROR(S25/Y25-1),"         /0",IF(S25/Y25&gt;5,"  *  ",(S25/Y25-1)))</f>
        <v>-0.016486422215675756</v>
      </c>
    </row>
    <row r="26" spans="1:26" ht="21" customHeight="1">
      <c r="A26" s="299" t="s">
        <v>457</v>
      </c>
      <c r="B26" s="300" t="s">
        <v>458</v>
      </c>
      <c r="C26" s="301">
        <v>14143</v>
      </c>
      <c r="D26" s="302">
        <v>13881</v>
      </c>
      <c r="E26" s="303">
        <v>182</v>
      </c>
      <c r="F26" s="302">
        <v>223</v>
      </c>
      <c r="G26" s="304">
        <f t="shared" si="6"/>
        <v>28429</v>
      </c>
      <c r="H26" s="305">
        <f>G26/$G$10</f>
        <v>0.00664067919976417</v>
      </c>
      <c r="I26" s="306">
        <v>8675</v>
      </c>
      <c r="J26" s="302">
        <v>8443</v>
      </c>
      <c r="K26" s="303">
        <v>284</v>
      </c>
      <c r="L26" s="302">
        <v>467</v>
      </c>
      <c r="M26" s="304">
        <f>SUM(I26:L26)</f>
        <v>17869</v>
      </c>
      <c r="N26" s="307">
        <f>IF(ISERROR(G26/M26-1),"         /0",(G26/M26-1))</f>
        <v>0.59096759751525</v>
      </c>
      <c r="O26" s="301">
        <v>131560</v>
      </c>
      <c r="P26" s="302">
        <v>128564</v>
      </c>
      <c r="Q26" s="303">
        <v>1073</v>
      </c>
      <c r="R26" s="302">
        <v>1653</v>
      </c>
      <c r="S26" s="304">
        <f>SUM(O26:R26)</f>
        <v>262850</v>
      </c>
      <c r="T26" s="305">
        <f>S26/$S$10</f>
        <v>0.006689284090090672</v>
      </c>
      <c r="U26" s="306">
        <v>117546</v>
      </c>
      <c r="V26" s="302">
        <v>114435</v>
      </c>
      <c r="W26" s="303">
        <v>1167</v>
      </c>
      <c r="X26" s="302">
        <v>1089</v>
      </c>
      <c r="Y26" s="304">
        <f>SUM(U26:X26)</f>
        <v>234237</v>
      </c>
      <c r="Z26" s="308">
        <f>IF(ISERROR(S26/Y26-1),"         /0",IF(S26/Y26&gt;5,"  *  ",(S26/Y26-1)))</f>
        <v>0.12215405764247311</v>
      </c>
    </row>
    <row r="27" spans="1:26" ht="21" customHeight="1">
      <c r="A27" s="299" t="s">
        <v>459</v>
      </c>
      <c r="B27" s="300" t="s">
        <v>460</v>
      </c>
      <c r="C27" s="301">
        <v>13477</v>
      </c>
      <c r="D27" s="302">
        <v>13187</v>
      </c>
      <c r="E27" s="303">
        <v>17</v>
      </c>
      <c r="F27" s="302">
        <v>129</v>
      </c>
      <c r="G27" s="304">
        <f t="shared" si="6"/>
        <v>26810</v>
      </c>
      <c r="H27" s="305">
        <f>G27/$G$10</f>
        <v>0.0062624998890456005</v>
      </c>
      <c r="I27" s="306">
        <v>9641</v>
      </c>
      <c r="J27" s="302">
        <v>9301</v>
      </c>
      <c r="K27" s="303">
        <v>541</v>
      </c>
      <c r="L27" s="302">
        <v>633</v>
      </c>
      <c r="M27" s="304">
        <f>SUM(I27:L27)</f>
        <v>20116</v>
      </c>
      <c r="N27" s="307">
        <f>IF(ISERROR(G27/M27-1),"         /0",(G27/M27-1))</f>
        <v>0.33276993438059255</v>
      </c>
      <c r="O27" s="301">
        <v>124993</v>
      </c>
      <c r="P27" s="302">
        <v>122298</v>
      </c>
      <c r="Q27" s="303">
        <v>1455</v>
      </c>
      <c r="R27" s="302">
        <v>2014</v>
      </c>
      <c r="S27" s="304">
        <f>SUM(O27:R27)</f>
        <v>250760</v>
      </c>
      <c r="T27" s="305">
        <f>S27/$S$10</f>
        <v>0.006381605015906931</v>
      </c>
      <c r="U27" s="306">
        <v>146989</v>
      </c>
      <c r="V27" s="302">
        <v>143736</v>
      </c>
      <c r="W27" s="303">
        <v>1053</v>
      </c>
      <c r="X27" s="302">
        <v>1127</v>
      </c>
      <c r="Y27" s="304">
        <f>SUM(U27:X27)</f>
        <v>292905</v>
      </c>
      <c r="Z27" s="308">
        <f>IF(ISERROR(S27/Y27-1),"         /0",IF(S27/Y27&gt;5,"  *  ",(S27/Y27-1)))</f>
        <v>-0.1438862429798058</v>
      </c>
    </row>
    <row r="28" spans="1:26" ht="21" customHeight="1">
      <c r="A28" s="299" t="s">
        <v>461</v>
      </c>
      <c r="B28" s="300" t="s">
        <v>462</v>
      </c>
      <c r="C28" s="301">
        <v>12237</v>
      </c>
      <c r="D28" s="302">
        <v>11960</v>
      </c>
      <c r="E28" s="303">
        <v>589</v>
      </c>
      <c r="F28" s="302">
        <v>615</v>
      </c>
      <c r="G28" s="304">
        <f t="shared" si="6"/>
        <v>25401</v>
      </c>
      <c r="H28" s="305">
        <f t="shared" si="8"/>
        <v>0.0059333741022621145</v>
      </c>
      <c r="I28" s="306">
        <v>9664</v>
      </c>
      <c r="J28" s="302">
        <v>9506</v>
      </c>
      <c r="K28" s="303">
        <v>425</v>
      </c>
      <c r="L28" s="302">
        <v>556</v>
      </c>
      <c r="M28" s="304">
        <f t="shared" si="9"/>
        <v>20151</v>
      </c>
      <c r="N28" s="307">
        <f t="shared" si="10"/>
        <v>0.26053297603096626</v>
      </c>
      <c r="O28" s="301">
        <v>108984</v>
      </c>
      <c r="P28" s="302">
        <v>108202</v>
      </c>
      <c r="Q28" s="303">
        <v>4218</v>
      </c>
      <c r="R28" s="302">
        <v>3843</v>
      </c>
      <c r="S28" s="304">
        <f t="shared" si="11"/>
        <v>225247</v>
      </c>
      <c r="T28" s="305">
        <f t="shared" si="12"/>
        <v>0.0057323232773089355</v>
      </c>
      <c r="U28" s="306">
        <v>122692</v>
      </c>
      <c r="V28" s="302">
        <v>119040</v>
      </c>
      <c r="W28" s="303">
        <v>3608</v>
      </c>
      <c r="X28" s="302">
        <v>3460</v>
      </c>
      <c r="Y28" s="304">
        <f t="shared" si="13"/>
        <v>248800</v>
      </c>
      <c r="Z28" s="308">
        <f t="shared" si="14"/>
        <v>-0.09466639871382632</v>
      </c>
    </row>
    <row r="29" spans="1:26" ht="21" customHeight="1">
      <c r="A29" s="299" t="s">
        <v>463</v>
      </c>
      <c r="B29" s="300" t="s">
        <v>464</v>
      </c>
      <c r="C29" s="301">
        <v>10316</v>
      </c>
      <c r="D29" s="302">
        <v>10376</v>
      </c>
      <c r="E29" s="303">
        <v>104</v>
      </c>
      <c r="F29" s="302">
        <v>230</v>
      </c>
      <c r="G29" s="304">
        <f t="shared" si="6"/>
        <v>21026</v>
      </c>
      <c r="H29" s="305">
        <f t="shared" si="8"/>
        <v>0.004911425686947885</v>
      </c>
      <c r="I29" s="306">
        <v>10987</v>
      </c>
      <c r="J29" s="302">
        <v>11197</v>
      </c>
      <c r="K29" s="303">
        <v>118</v>
      </c>
      <c r="L29" s="302">
        <v>201</v>
      </c>
      <c r="M29" s="304">
        <f t="shared" si="9"/>
        <v>22503</v>
      </c>
      <c r="N29" s="307">
        <f t="shared" si="10"/>
        <v>-0.06563569301870864</v>
      </c>
      <c r="O29" s="301">
        <v>98140</v>
      </c>
      <c r="P29" s="302">
        <v>100133</v>
      </c>
      <c r="Q29" s="303">
        <v>2986</v>
      </c>
      <c r="R29" s="302">
        <v>2522</v>
      </c>
      <c r="S29" s="304">
        <f t="shared" si="11"/>
        <v>203781</v>
      </c>
      <c r="T29" s="305">
        <f t="shared" si="12"/>
        <v>0.005186033864039442</v>
      </c>
      <c r="U29" s="306">
        <v>108825</v>
      </c>
      <c r="V29" s="302">
        <v>109576</v>
      </c>
      <c r="W29" s="303">
        <v>13428</v>
      </c>
      <c r="X29" s="302">
        <v>12991</v>
      </c>
      <c r="Y29" s="304">
        <f t="shared" si="13"/>
        <v>244820</v>
      </c>
      <c r="Z29" s="308">
        <f t="shared" si="14"/>
        <v>-0.1676292786537048</v>
      </c>
    </row>
    <row r="30" spans="1:26" ht="21" customHeight="1">
      <c r="A30" s="299" t="s">
        <v>465</v>
      </c>
      <c r="B30" s="300" t="s">
        <v>466</v>
      </c>
      <c r="C30" s="301">
        <v>9559</v>
      </c>
      <c r="D30" s="302">
        <v>9564</v>
      </c>
      <c r="E30" s="303">
        <v>4</v>
      </c>
      <c r="F30" s="302">
        <v>4</v>
      </c>
      <c r="G30" s="304">
        <f t="shared" si="6"/>
        <v>19131</v>
      </c>
      <c r="H30" s="305">
        <f t="shared" si="8"/>
        <v>0.004468776030486064</v>
      </c>
      <c r="I30" s="306">
        <v>8806</v>
      </c>
      <c r="J30" s="302">
        <v>8869</v>
      </c>
      <c r="K30" s="303">
        <v>25</v>
      </c>
      <c r="L30" s="302">
        <v>25</v>
      </c>
      <c r="M30" s="304">
        <f t="shared" si="9"/>
        <v>17725</v>
      </c>
      <c r="N30" s="307">
        <f t="shared" si="10"/>
        <v>0.07932299012693944</v>
      </c>
      <c r="O30" s="301">
        <v>83273</v>
      </c>
      <c r="P30" s="302">
        <v>82166</v>
      </c>
      <c r="Q30" s="303">
        <v>3082</v>
      </c>
      <c r="R30" s="302">
        <v>3128</v>
      </c>
      <c r="S30" s="304">
        <f t="shared" si="11"/>
        <v>171649</v>
      </c>
      <c r="T30" s="305">
        <f t="shared" si="12"/>
        <v>0.004368304830815955</v>
      </c>
      <c r="U30" s="306">
        <v>86475</v>
      </c>
      <c r="V30" s="302">
        <v>85242</v>
      </c>
      <c r="W30" s="303">
        <v>318</v>
      </c>
      <c r="X30" s="302">
        <v>326</v>
      </c>
      <c r="Y30" s="304">
        <f t="shared" si="13"/>
        <v>172361</v>
      </c>
      <c r="Z30" s="308">
        <f t="shared" si="14"/>
        <v>-0.004130864870823481</v>
      </c>
    </row>
    <row r="31" spans="1:26" ht="21" customHeight="1">
      <c r="A31" s="299" t="s">
        <v>467</v>
      </c>
      <c r="B31" s="300" t="s">
        <v>468</v>
      </c>
      <c r="C31" s="301">
        <v>8780</v>
      </c>
      <c r="D31" s="302">
        <v>8616</v>
      </c>
      <c r="E31" s="303">
        <v>42</v>
      </c>
      <c r="F31" s="302">
        <v>8</v>
      </c>
      <c r="G31" s="304">
        <f t="shared" si="6"/>
        <v>17446</v>
      </c>
      <c r="H31" s="305">
        <f t="shared" si="8"/>
        <v>0.004075179897959327</v>
      </c>
      <c r="I31" s="306">
        <v>10227</v>
      </c>
      <c r="J31" s="302">
        <v>10090</v>
      </c>
      <c r="K31" s="303">
        <v>11</v>
      </c>
      <c r="L31" s="302">
        <v>53</v>
      </c>
      <c r="M31" s="304">
        <f t="shared" si="9"/>
        <v>20381</v>
      </c>
      <c r="N31" s="307">
        <f t="shared" si="10"/>
        <v>-0.1440066728816054</v>
      </c>
      <c r="O31" s="301">
        <v>88064</v>
      </c>
      <c r="P31" s="302">
        <v>83795</v>
      </c>
      <c r="Q31" s="303">
        <v>237</v>
      </c>
      <c r="R31" s="302">
        <v>410</v>
      </c>
      <c r="S31" s="304">
        <f t="shared" si="11"/>
        <v>172506</v>
      </c>
      <c r="T31" s="305">
        <f t="shared" si="12"/>
        <v>0.004390114670896639</v>
      </c>
      <c r="U31" s="306">
        <v>94930</v>
      </c>
      <c r="V31" s="302">
        <v>89274</v>
      </c>
      <c r="W31" s="303">
        <v>327</v>
      </c>
      <c r="X31" s="302">
        <v>249</v>
      </c>
      <c r="Y31" s="304">
        <f t="shared" si="13"/>
        <v>184780</v>
      </c>
      <c r="Z31" s="308">
        <f t="shared" si="14"/>
        <v>-0.0664249377638273</v>
      </c>
    </row>
    <row r="32" spans="1:26" ht="21" customHeight="1">
      <c r="A32" s="299" t="s">
        <v>469</v>
      </c>
      <c r="B32" s="300" t="s">
        <v>470</v>
      </c>
      <c r="C32" s="301">
        <v>4879</v>
      </c>
      <c r="D32" s="302">
        <v>4851</v>
      </c>
      <c r="E32" s="303">
        <v>3870</v>
      </c>
      <c r="F32" s="302">
        <v>3752</v>
      </c>
      <c r="G32" s="304">
        <f t="shared" si="6"/>
        <v>17352</v>
      </c>
      <c r="H32" s="305">
        <f t="shared" si="8"/>
        <v>0.004053222606293146</v>
      </c>
      <c r="I32" s="306">
        <v>2384</v>
      </c>
      <c r="J32" s="302">
        <v>2144</v>
      </c>
      <c r="K32" s="303">
        <v>3908</v>
      </c>
      <c r="L32" s="302">
        <v>3649</v>
      </c>
      <c r="M32" s="304">
        <f t="shared" si="9"/>
        <v>12085</v>
      </c>
      <c r="N32" s="307">
        <f t="shared" si="10"/>
        <v>0.4358295407529995</v>
      </c>
      <c r="O32" s="301">
        <v>44860</v>
      </c>
      <c r="P32" s="302">
        <v>42537</v>
      </c>
      <c r="Q32" s="303">
        <v>34950</v>
      </c>
      <c r="R32" s="302">
        <v>34897</v>
      </c>
      <c r="S32" s="304">
        <f t="shared" si="11"/>
        <v>157244</v>
      </c>
      <c r="T32" s="305">
        <f t="shared" si="12"/>
        <v>0.004001711194453938</v>
      </c>
      <c r="U32" s="306">
        <v>36144</v>
      </c>
      <c r="V32" s="302">
        <v>33920</v>
      </c>
      <c r="W32" s="303">
        <v>33778</v>
      </c>
      <c r="X32" s="302">
        <v>33484</v>
      </c>
      <c r="Y32" s="304">
        <f t="shared" si="13"/>
        <v>137326</v>
      </c>
      <c r="Z32" s="308">
        <f t="shared" si="14"/>
        <v>0.14504172552903305</v>
      </c>
    </row>
    <row r="33" spans="1:26" ht="21" customHeight="1">
      <c r="A33" s="299" t="s">
        <v>471</v>
      </c>
      <c r="B33" s="300" t="s">
        <v>472</v>
      </c>
      <c r="C33" s="301">
        <v>7170</v>
      </c>
      <c r="D33" s="302">
        <v>7002</v>
      </c>
      <c r="E33" s="303">
        <v>7</v>
      </c>
      <c r="F33" s="302">
        <v>7</v>
      </c>
      <c r="G33" s="304">
        <f t="shared" si="6"/>
        <v>14186</v>
      </c>
      <c r="H33" s="305">
        <f t="shared" si="8"/>
        <v>0.0033136823359194664</v>
      </c>
      <c r="I33" s="306">
        <v>4042</v>
      </c>
      <c r="J33" s="302">
        <v>4060</v>
      </c>
      <c r="K33" s="303">
        <v>21</v>
      </c>
      <c r="L33" s="302">
        <v>44</v>
      </c>
      <c r="M33" s="304">
        <f t="shared" si="9"/>
        <v>8167</v>
      </c>
      <c r="N33" s="307">
        <f t="shared" si="10"/>
        <v>0.7369903269254316</v>
      </c>
      <c r="O33" s="301">
        <v>68511</v>
      </c>
      <c r="P33" s="302">
        <v>65613</v>
      </c>
      <c r="Q33" s="303">
        <v>491</v>
      </c>
      <c r="R33" s="302">
        <v>365</v>
      </c>
      <c r="S33" s="304">
        <f t="shared" si="11"/>
        <v>134980</v>
      </c>
      <c r="T33" s="305">
        <f t="shared" si="12"/>
        <v>0.003435113435345022</v>
      </c>
      <c r="U33" s="306">
        <v>62952</v>
      </c>
      <c r="V33" s="302">
        <v>61222</v>
      </c>
      <c r="W33" s="303">
        <v>342</v>
      </c>
      <c r="X33" s="302">
        <v>291</v>
      </c>
      <c r="Y33" s="304">
        <f t="shared" si="13"/>
        <v>124807</v>
      </c>
      <c r="Z33" s="308">
        <f t="shared" si="14"/>
        <v>0.08150985121026855</v>
      </c>
    </row>
    <row r="34" spans="1:26" ht="21" customHeight="1">
      <c r="A34" s="299" t="s">
        <v>473</v>
      </c>
      <c r="B34" s="300" t="s">
        <v>474</v>
      </c>
      <c r="C34" s="301">
        <v>5602</v>
      </c>
      <c r="D34" s="302">
        <v>5653</v>
      </c>
      <c r="E34" s="303">
        <v>205</v>
      </c>
      <c r="F34" s="302">
        <v>194</v>
      </c>
      <c r="G34" s="304">
        <f t="shared" si="6"/>
        <v>11654</v>
      </c>
      <c r="H34" s="305">
        <f>G34/$G$10</f>
        <v>0.0027222369901878938</v>
      </c>
      <c r="I34" s="306">
        <v>4727</v>
      </c>
      <c r="J34" s="302">
        <v>4843</v>
      </c>
      <c r="K34" s="303">
        <v>286</v>
      </c>
      <c r="L34" s="302">
        <v>252</v>
      </c>
      <c r="M34" s="304">
        <f>SUM(I34:L34)</f>
        <v>10108</v>
      </c>
      <c r="N34" s="307">
        <f>IF(ISERROR(G34/M34-1),"         /0",(G34/M34-1))</f>
        <v>0.15294815987336774</v>
      </c>
      <c r="O34" s="301">
        <v>46856</v>
      </c>
      <c r="P34" s="302">
        <v>46978</v>
      </c>
      <c r="Q34" s="303">
        <v>2736</v>
      </c>
      <c r="R34" s="302">
        <v>2662</v>
      </c>
      <c r="S34" s="304">
        <f>SUM(O34:R34)</f>
        <v>99232</v>
      </c>
      <c r="T34" s="305">
        <f>S34/$S$10</f>
        <v>0.0025253606194707155</v>
      </c>
      <c r="U34" s="306">
        <v>44245</v>
      </c>
      <c r="V34" s="302">
        <v>44489</v>
      </c>
      <c r="W34" s="303">
        <v>2734</v>
      </c>
      <c r="X34" s="302">
        <v>2775</v>
      </c>
      <c r="Y34" s="304">
        <f>SUM(U34:X34)</f>
        <v>94243</v>
      </c>
      <c r="Z34" s="308">
        <f>IF(ISERROR(S34/Y34-1),"         /0",IF(S34/Y34&gt;5,"  *  ",(S34/Y34-1)))</f>
        <v>0.05293761870908176</v>
      </c>
    </row>
    <row r="35" spans="1:26" ht="21" customHeight="1">
      <c r="A35" s="299" t="s">
        <v>475</v>
      </c>
      <c r="B35" s="300" t="s">
        <v>476</v>
      </c>
      <c r="C35" s="301">
        <v>5723</v>
      </c>
      <c r="D35" s="302">
        <v>5359</v>
      </c>
      <c r="E35" s="303">
        <v>50</v>
      </c>
      <c r="F35" s="302">
        <v>132</v>
      </c>
      <c r="G35" s="304">
        <f t="shared" si="6"/>
        <v>11264</v>
      </c>
      <c r="H35" s="305">
        <f>G35/$G$10</f>
        <v>0.002631137588594168</v>
      </c>
      <c r="I35" s="306">
        <v>2883</v>
      </c>
      <c r="J35" s="302">
        <v>2893</v>
      </c>
      <c r="K35" s="303">
        <v>64</v>
      </c>
      <c r="L35" s="302">
        <v>94</v>
      </c>
      <c r="M35" s="304">
        <f>SUM(I35:L35)</f>
        <v>5934</v>
      </c>
      <c r="N35" s="307">
        <f>IF(ISERROR(G35/M35-1),"         /0",(G35/M35-1))</f>
        <v>0.8982136838557466</v>
      </c>
      <c r="O35" s="301">
        <v>51706</v>
      </c>
      <c r="P35" s="302">
        <v>49354</v>
      </c>
      <c r="Q35" s="303">
        <v>535</v>
      </c>
      <c r="R35" s="302">
        <v>950</v>
      </c>
      <c r="S35" s="304">
        <f>SUM(O35:R35)</f>
        <v>102545</v>
      </c>
      <c r="T35" s="305">
        <f>S35/$S$10</f>
        <v>0.002609673338475739</v>
      </c>
      <c r="U35" s="306">
        <v>52723</v>
      </c>
      <c r="V35" s="302">
        <v>51699</v>
      </c>
      <c r="W35" s="303">
        <v>434</v>
      </c>
      <c r="X35" s="302">
        <v>409</v>
      </c>
      <c r="Y35" s="304">
        <f>SUM(U35:X35)</f>
        <v>105265</v>
      </c>
      <c r="Z35" s="308">
        <f>IF(ISERROR(S35/Y35-1),"         /0",IF(S35/Y35&gt;5,"  *  ",(S35/Y35-1)))</f>
        <v>-0.02583954780791331</v>
      </c>
    </row>
    <row r="36" spans="1:26" ht="21" customHeight="1">
      <c r="A36" s="299" t="s">
        <v>477</v>
      </c>
      <c r="B36" s="300" t="s">
        <v>478</v>
      </c>
      <c r="C36" s="301">
        <v>5367</v>
      </c>
      <c r="D36" s="302">
        <v>5485</v>
      </c>
      <c r="E36" s="303">
        <v>32</v>
      </c>
      <c r="F36" s="302">
        <v>21</v>
      </c>
      <c r="G36" s="304">
        <f t="shared" si="6"/>
        <v>10905</v>
      </c>
      <c r="H36" s="305">
        <f>G36/$G$10</f>
        <v>0.0025472794214860977</v>
      </c>
      <c r="I36" s="306">
        <v>5075</v>
      </c>
      <c r="J36" s="302">
        <v>4904</v>
      </c>
      <c r="K36" s="303">
        <v>42</v>
      </c>
      <c r="L36" s="302">
        <v>77</v>
      </c>
      <c r="M36" s="304">
        <f>SUM(I36:L36)</f>
        <v>10098</v>
      </c>
      <c r="N36" s="307">
        <f>IF(ISERROR(G36/M36-1),"         /0",(G36/M36-1))</f>
        <v>0.07991681521093286</v>
      </c>
      <c r="O36" s="301">
        <v>51831</v>
      </c>
      <c r="P36" s="302">
        <v>50573</v>
      </c>
      <c r="Q36" s="303">
        <v>347</v>
      </c>
      <c r="R36" s="302">
        <v>673</v>
      </c>
      <c r="S36" s="304">
        <f>SUM(O36:R36)</f>
        <v>103424</v>
      </c>
      <c r="T36" s="305">
        <f>S36/$S$10</f>
        <v>0.0026320430577650286</v>
      </c>
      <c r="U36" s="306">
        <v>49786</v>
      </c>
      <c r="V36" s="302">
        <v>47980</v>
      </c>
      <c r="W36" s="303">
        <v>582</v>
      </c>
      <c r="X36" s="302">
        <v>652</v>
      </c>
      <c r="Y36" s="304">
        <f>SUM(U36:X36)</f>
        <v>99000</v>
      </c>
      <c r="Z36" s="308">
        <f>IF(ISERROR(S36/Y36-1),"         /0",IF(S36/Y36&gt;5,"  *  ",(S36/Y36-1)))</f>
        <v>0.044686868686868664</v>
      </c>
    </row>
    <row r="37" spans="1:26" ht="21" customHeight="1">
      <c r="A37" s="299" t="s">
        <v>479</v>
      </c>
      <c r="B37" s="300" t="s">
        <v>480</v>
      </c>
      <c r="C37" s="301">
        <v>5410</v>
      </c>
      <c r="D37" s="302">
        <v>5310</v>
      </c>
      <c r="E37" s="303">
        <v>4</v>
      </c>
      <c r="F37" s="302">
        <v>4</v>
      </c>
      <c r="G37" s="304">
        <f t="shared" si="6"/>
        <v>10728</v>
      </c>
      <c r="H37" s="305">
        <f>G37/$G$10</f>
        <v>0.002505934308455099</v>
      </c>
      <c r="I37" s="306">
        <v>3886</v>
      </c>
      <c r="J37" s="302">
        <v>3927</v>
      </c>
      <c r="K37" s="303">
        <v>23</v>
      </c>
      <c r="L37" s="302">
        <v>22</v>
      </c>
      <c r="M37" s="304">
        <f>SUM(I37:L37)</f>
        <v>7858</v>
      </c>
      <c r="N37" s="307">
        <f>IF(ISERROR(G37/M37-1),"         /0",(G37/M37-1))</f>
        <v>0.3652328836854162</v>
      </c>
      <c r="O37" s="301">
        <v>37279</v>
      </c>
      <c r="P37" s="302">
        <v>35644</v>
      </c>
      <c r="Q37" s="303">
        <v>1502</v>
      </c>
      <c r="R37" s="302">
        <v>1437</v>
      </c>
      <c r="S37" s="304">
        <f>SUM(O37:R37)</f>
        <v>75862</v>
      </c>
      <c r="T37" s="305">
        <f>S37/$S$10</f>
        <v>0.0019306162056018969</v>
      </c>
      <c r="U37" s="306">
        <v>33828</v>
      </c>
      <c r="V37" s="302">
        <v>32606</v>
      </c>
      <c r="W37" s="303">
        <v>232</v>
      </c>
      <c r="X37" s="302">
        <v>231</v>
      </c>
      <c r="Y37" s="304">
        <f>SUM(U37:X37)</f>
        <v>66897</v>
      </c>
      <c r="Z37" s="308">
        <f>IF(ISERROR(S37/Y37-1),"         /0",IF(S37/Y37&gt;5,"  *  ",(S37/Y37-1)))</f>
        <v>0.13401198857945795</v>
      </c>
    </row>
    <row r="38" spans="1:26" ht="21" customHeight="1">
      <c r="A38" s="299" t="s">
        <v>481</v>
      </c>
      <c r="B38" s="300" t="s">
        <v>482</v>
      </c>
      <c r="C38" s="301">
        <v>5183</v>
      </c>
      <c r="D38" s="302">
        <v>4982</v>
      </c>
      <c r="E38" s="303">
        <v>33</v>
      </c>
      <c r="F38" s="302">
        <v>97</v>
      </c>
      <c r="G38" s="304">
        <f t="shared" si="6"/>
        <v>10295</v>
      </c>
      <c r="H38" s="305">
        <f>G38/$G$10</f>
        <v>0.002404790613865142</v>
      </c>
      <c r="I38" s="306">
        <v>3940</v>
      </c>
      <c r="J38" s="302">
        <v>3948</v>
      </c>
      <c r="K38" s="303">
        <v>103</v>
      </c>
      <c r="L38" s="302">
        <v>80</v>
      </c>
      <c r="M38" s="304">
        <f>SUM(I38:L38)</f>
        <v>8071</v>
      </c>
      <c r="N38" s="307">
        <f>IF(ISERROR(G38/M38-1),"         /0",(G38/M38-1))</f>
        <v>0.275554454218808</v>
      </c>
      <c r="O38" s="301">
        <v>50787</v>
      </c>
      <c r="P38" s="302">
        <v>48361</v>
      </c>
      <c r="Q38" s="303">
        <v>1327</v>
      </c>
      <c r="R38" s="302">
        <v>1677</v>
      </c>
      <c r="S38" s="304">
        <f>SUM(O38:R38)</f>
        <v>102152</v>
      </c>
      <c r="T38" s="305">
        <f>S38/$S$10</f>
        <v>0.002599671859885647</v>
      </c>
      <c r="U38" s="306">
        <v>63585</v>
      </c>
      <c r="V38" s="302">
        <v>61278</v>
      </c>
      <c r="W38" s="303">
        <v>412</v>
      </c>
      <c r="X38" s="302">
        <v>388</v>
      </c>
      <c r="Y38" s="304">
        <f>SUM(U38:X38)</f>
        <v>125663</v>
      </c>
      <c r="Z38" s="308">
        <f>IF(ISERROR(S38/Y38-1),"         /0",IF(S38/Y38&gt;5,"  *  ",(S38/Y38-1)))</f>
        <v>-0.18709564470050855</v>
      </c>
    </row>
    <row r="39" spans="1:26" ht="21" customHeight="1">
      <c r="A39" s="299" t="s">
        <v>483</v>
      </c>
      <c r="B39" s="300" t="s">
        <v>484</v>
      </c>
      <c r="C39" s="301">
        <v>5238</v>
      </c>
      <c r="D39" s="302">
        <v>5011</v>
      </c>
      <c r="E39" s="303">
        <v>2</v>
      </c>
      <c r="F39" s="302">
        <v>5</v>
      </c>
      <c r="G39" s="304">
        <f t="shared" si="6"/>
        <v>10256</v>
      </c>
      <c r="H39" s="305">
        <f aca="true" t="shared" si="15" ref="H39:H51">G39/$G$10</f>
        <v>0.0023956806737057694</v>
      </c>
      <c r="I39" s="306">
        <v>4300</v>
      </c>
      <c r="J39" s="302">
        <v>4277</v>
      </c>
      <c r="K39" s="303">
        <v>73</v>
      </c>
      <c r="L39" s="302">
        <v>72</v>
      </c>
      <c r="M39" s="304">
        <f aca="true" t="shared" si="16" ref="M39:M51">SUM(I39:L39)</f>
        <v>8722</v>
      </c>
      <c r="N39" s="307">
        <f aca="true" t="shared" si="17" ref="N39:N51">IF(ISERROR(G39/M39-1),"         /0",(G39/M39-1))</f>
        <v>0.17587709240999772</v>
      </c>
      <c r="O39" s="301">
        <v>45711</v>
      </c>
      <c r="P39" s="302">
        <v>44434</v>
      </c>
      <c r="Q39" s="303">
        <v>750</v>
      </c>
      <c r="R39" s="302">
        <v>606</v>
      </c>
      <c r="S39" s="304">
        <f aca="true" t="shared" si="18" ref="S39:S51">SUM(O39:R39)</f>
        <v>91501</v>
      </c>
      <c r="T39" s="305">
        <f aca="true" t="shared" si="19" ref="T39:T51">S39/$S$10</f>
        <v>0.0023286139757557034</v>
      </c>
      <c r="U39" s="306">
        <v>38379</v>
      </c>
      <c r="V39" s="302">
        <v>37773</v>
      </c>
      <c r="W39" s="303">
        <v>484</v>
      </c>
      <c r="X39" s="302">
        <v>507</v>
      </c>
      <c r="Y39" s="304">
        <f aca="true" t="shared" si="20" ref="Y39:Y51">SUM(U39:X39)</f>
        <v>77143</v>
      </c>
      <c r="Z39" s="308">
        <f aca="true" t="shared" si="21" ref="Z39:Z51">IF(ISERROR(S39/Y39-1),"         /0",IF(S39/Y39&gt;5,"  *  ",(S39/Y39-1)))</f>
        <v>0.18612187755207854</v>
      </c>
    </row>
    <row r="40" spans="1:26" ht="21" customHeight="1">
      <c r="A40" s="299" t="s">
        <v>485</v>
      </c>
      <c r="B40" s="300" t="s">
        <v>486</v>
      </c>
      <c r="C40" s="301">
        <v>4564</v>
      </c>
      <c r="D40" s="302">
        <v>4285</v>
      </c>
      <c r="E40" s="303">
        <v>540</v>
      </c>
      <c r="F40" s="302">
        <v>548</v>
      </c>
      <c r="G40" s="304">
        <f t="shared" si="6"/>
        <v>9937</v>
      </c>
      <c r="H40" s="305">
        <f t="shared" si="15"/>
        <v>0.0023211660349662863</v>
      </c>
      <c r="I40" s="306">
        <v>4826</v>
      </c>
      <c r="J40" s="302">
        <v>4497</v>
      </c>
      <c r="K40" s="303">
        <v>326</v>
      </c>
      <c r="L40" s="302">
        <v>267</v>
      </c>
      <c r="M40" s="304">
        <f t="shared" si="16"/>
        <v>9916</v>
      </c>
      <c r="N40" s="307">
        <f t="shared" si="17"/>
        <v>0.0021177894312223167</v>
      </c>
      <c r="O40" s="301">
        <v>46597</v>
      </c>
      <c r="P40" s="302">
        <v>43699</v>
      </c>
      <c r="Q40" s="303">
        <v>2926</v>
      </c>
      <c r="R40" s="302">
        <v>2887</v>
      </c>
      <c r="S40" s="304">
        <f t="shared" si="18"/>
        <v>96109</v>
      </c>
      <c r="T40" s="305">
        <f t="shared" si="19"/>
        <v>0.0024458832209036502</v>
      </c>
      <c r="U40" s="306">
        <v>57572</v>
      </c>
      <c r="V40" s="302">
        <v>54294</v>
      </c>
      <c r="W40" s="303">
        <v>2482</v>
      </c>
      <c r="X40" s="302">
        <v>2374</v>
      </c>
      <c r="Y40" s="304">
        <f t="shared" si="20"/>
        <v>116722</v>
      </c>
      <c r="Z40" s="308">
        <f t="shared" si="21"/>
        <v>-0.1765990987131818</v>
      </c>
    </row>
    <row r="41" spans="1:26" ht="21" customHeight="1">
      <c r="A41" s="299" t="s">
        <v>487</v>
      </c>
      <c r="B41" s="300" t="s">
        <v>488</v>
      </c>
      <c r="C41" s="301">
        <v>3224</v>
      </c>
      <c r="D41" s="302">
        <v>3142</v>
      </c>
      <c r="E41" s="303">
        <v>289</v>
      </c>
      <c r="F41" s="302">
        <v>290</v>
      </c>
      <c r="G41" s="304">
        <f t="shared" si="6"/>
        <v>6945</v>
      </c>
      <c r="H41" s="305">
        <f t="shared" si="15"/>
        <v>0.0016222701129959603</v>
      </c>
      <c r="I41" s="306">
        <v>2818</v>
      </c>
      <c r="J41" s="302">
        <v>2730</v>
      </c>
      <c r="K41" s="303">
        <v>226</v>
      </c>
      <c r="L41" s="302">
        <v>229</v>
      </c>
      <c r="M41" s="304">
        <f t="shared" si="16"/>
        <v>6003</v>
      </c>
      <c r="N41" s="307">
        <f t="shared" si="17"/>
        <v>0.15692153923038488</v>
      </c>
      <c r="O41" s="301">
        <v>29517</v>
      </c>
      <c r="P41" s="302">
        <v>28851</v>
      </c>
      <c r="Q41" s="303">
        <v>2700</v>
      </c>
      <c r="R41" s="302">
        <v>2664</v>
      </c>
      <c r="S41" s="304">
        <f t="shared" si="18"/>
        <v>63732</v>
      </c>
      <c r="T41" s="305">
        <f t="shared" si="19"/>
        <v>0.0016219191692206914</v>
      </c>
      <c r="U41" s="306">
        <v>24356</v>
      </c>
      <c r="V41" s="302">
        <v>23503</v>
      </c>
      <c r="W41" s="303">
        <v>2635</v>
      </c>
      <c r="X41" s="302">
        <v>2582</v>
      </c>
      <c r="Y41" s="304">
        <f t="shared" si="20"/>
        <v>53076</v>
      </c>
      <c r="Z41" s="308">
        <f t="shared" si="21"/>
        <v>0.2007687090210264</v>
      </c>
    </row>
    <row r="42" spans="1:26" ht="21" customHeight="1">
      <c r="A42" s="299" t="s">
        <v>489</v>
      </c>
      <c r="B42" s="300" t="s">
        <v>490</v>
      </c>
      <c r="C42" s="301">
        <v>0</v>
      </c>
      <c r="D42" s="302">
        <v>0</v>
      </c>
      <c r="E42" s="303">
        <v>3180</v>
      </c>
      <c r="F42" s="302">
        <v>3331</v>
      </c>
      <c r="G42" s="304">
        <f t="shared" si="6"/>
        <v>6511</v>
      </c>
      <c r="H42" s="305">
        <f t="shared" si="15"/>
        <v>0.0015208928301967887</v>
      </c>
      <c r="I42" s="306"/>
      <c r="J42" s="302"/>
      <c r="K42" s="303">
        <v>2530</v>
      </c>
      <c r="L42" s="302">
        <v>2637</v>
      </c>
      <c r="M42" s="304">
        <f t="shared" si="16"/>
        <v>5167</v>
      </c>
      <c r="N42" s="307">
        <f t="shared" si="17"/>
        <v>0.26011225082252754</v>
      </c>
      <c r="O42" s="301"/>
      <c r="P42" s="302"/>
      <c r="Q42" s="303">
        <v>27653</v>
      </c>
      <c r="R42" s="302">
        <v>28890</v>
      </c>
      <c r="S42" s="304">
        <f t="shared" si="18"/>
        <v>56543</v>
      </c>
      <c r="T42" s="305">
        <f t="shared" si="19"/>
        <v>0.0014389659132813272</v>
      </c>
      <c r="U42" s="306"/>
      <c r="V42" s="302"/>
      <c r="W42" s="303">
        <v>23103</v>
      </c>
      <c r="X42" s="302">
        <v>23672</v>
      </c>
      <c r="Y42" s="304">
        <f t="shared" si="20"/>
        <v>46775</v>
      </c>
      <c r="Z42" s="308">
        <f t="shared" si="21"/>
        <v>0.20882950293960456</v>
      </c>
    </row>
    <row r="43" spans="1:26" ht="21" customHeight="1">
      <c r="A43" s="299" t="s">
        <v>491</v>
      </c>
      <c r="B43" s="300" t="s">
        <v>492</v>
      </c>
      <c r="C43" s="301">
        <v>569</v>
      </c>
      <c r="D43" s="302">
        <v>510</v>
      </c>
      <c r="E43" s="303">
        <v>2732</v>
      </c>
      <c r="F43" s="302">
        <v>2662</v>
      </c>
      <c r="G43" s="304">
        <f t="shared" si="6"/>
        <v>6473</v>
      </c>
      <c r="H43" s="305">
        <f t="shared" si="15"/>
        <v>0.0015120164782466308</v>
      </c>
      <c r="I43" s="306">
        <v>903</v>
      </c>
      <c r="J43" s="302">
        <v>905</v>
      </c>
      <c r="K43" s="303">
        <v>1943</v>
      </c>
      <c r="L43" s="302">
        <v>1987</v>
      </c>
      <c r="M43" s="304">
        <f t="shared" si="16"/>
        <v>5738</v>
      </c>
      <c r="N43" s="307">
        <f t="shared" si="17"/>
        <v>0.128093412338794</v>
      </c>
      <c r="O43" s="301">
        <v>2599</v>
      </c>
      <c r="P43" s="302">
        <v>2401</v>
      </c>
      <c r="Q43" s="303">
        <v>14856</v>
      </c>
      <c r="R43" s="302">
        <v>14232</v>
      </c>
      <c r="S43" s="304">
        <f t="shared" si="18"/>
        <v>34088</v>
      </c>
      <c r="T43" s="305">
        <f t="shared" si="19"/>
        <v>0.0008675073846795162</v>
      </c>
      <c r="U43" s="306">
        <v>2666</v>
      </c>
      <c r="V43" s="302">
        <v>2623</v>
      </c>
      <c r="W43" s="303">
        <v>13837</v>
      </c>
      <c r="X43" s="302">
        <v>13715</v>
      </c>
      <c r="Y43" s="304">
        <f t="shared" si="20"/>
        <v>32841</v>
      </c>
      <c r="Z43" s="308">
        <f t="shared" si="21"/>
        <v>0.037970829146493745</v>
      </c>
    </row>
    <row r="44" spans="1:26" ht="21" customHeight="1">
      <c r="A44" s="299" t="s">
        <v>493</v>
      </c>
      <c r="B44" s="300" t="s">
        <v>494</v>
      </c>
      <c r="C44" s="301">
        <v>1221</v>
      </c>
      <c r="D44" s="302">
        <v>1209</v>
      </c>
      <c r="E44" s="303">
        <v>2022</v>
      </c>
      <c r="F44" s="302">
        <v>1930</v>
      </c>
      <c r="G44" s="304">
        <f t="shared" si="6"/>
        <v>6382</v>
      </c>
      <c r="H44" s="305">
        <f t="shared" si="15"/>
        <v>0.0014907599512080949</v>
      </c>
      <c r="I44" s="306">
        <v>1202</v>
      </c>
      <c r="J44" s="302">
        <v>1240</v>
      </c>
      <c r="K44" s="303">
        <v>1086</v>
      </c>
      <c r="L44" s="302">
        <v>952</v>
      </c>
      <c r="M44" s="304">
        <f t="shared" si="16"/>
        <v>4480</v>
      </c>
      <c r="N44" s="307">
        <f t="shared" si="17"/>
        <v>0.42455357142857153</v>
      </c>
      <c r="O44" s="301">
        <v>12203</v>
      </c>
      <c r="P44" s="302">
        <v>12014</v>
      </c>
      <c r="Q44" s="303">
        <v>16110</v>
      </c>
      <c r="R44" s="302">
        <v>15304</v>
      </c>
      <c r="S44" s="304">
        <f t="shared" si="18"/>
        <v>55631</v>
      </c>
      <c r="T44" s="305">
        <f t="shared" si="19"/>
        <v>0.0014157563751791295</v>
      </c>
      <c r="U44" s="306">
        <v>15239</v>
      </c>
      <c r="V44" s="302">
        <v>15584</v>
      </c>
      <c r="W44" s="303">
        <v>8393</v>
      </c>
      <c r="X44" s="302">
        <v>7428</v>
      </c>
      <c r="Y44" s="304">
        <f t="shared" si="20"/>
        <v>46644</v>
      </c>
      <c r="Z44" s="308">
        <f t="shared" si="21"/>
        <v>0.19267215504673696</v>
      </c>
    </row>
    <row r="45" spans="1:26" ht="21" customHeight="1">
      <c r="A45" s="299" t="s">
        <v>495</v>
      </c>
      <c r="B45" s="300" t="s">
        <v>496</v>
      </c>
      <c r="C45" s="301">
        <v>1400</v>
      </c>
      <c r="D45" s="302">
        <v>1401</v>
      </c>
      <c r="E45" s="303">
        <v>1382</v>
      </c>
      <c r="F45" s="302">
        <v>1400</v>
      </c>
      <c r="G45" s="304">
        <f t="shared" si="6"/>
        <v>5583</v>
      </c>
      <c r="H45" s="305">
        <f t="shared" si="15"/>
        <v>0.0013041229720455647</v>
      </c>
      <c r="I45" s="306">
        <v>1489</v>
      </c>
      <c r="J45" s="302">
        <v>1513</v>
      </c>
      <c r="K45" s="303">
        <v>31</v>
      </c>
      <c r="L45" s="302">
        <v>28</v>
      </c>
      <c r="M45" s="304">
        <f t="shared" si="16"/>
        <v>3061</v>
      </c>
      <c r="N45" s="307">
        <f t="shared" si="17"/>
        <v>0.8239137536752694</v>
      </c>
      <c r="O45" s="301">
        <v>12922</v>
      </c>
      <c r="P45" s="302">
        <v>12475</v>
      </c>
      <c r="Q45" s="303">
        <v>13256</v>
      </c>
      <c r="R45" s="302">
        <v>12779</v>
      </c>
      <c r="S45" s="304">
        <f t="shared" si="18"/>
        <v>51432</v>
      </c>
      <c r="T45" s="305">
        <f t="shared" si="19"/>
        <v>0.0013088957935002605</v>
      </c>
      <c r="U45" s="306">
        <v>13253</v>
      </c>
      <c r="V45" s="302">
        <v>13054</v>
      </c>
      <c r="W45" s="303">
        <v>628</v>
      </c>
      <c r="X45" s="302">
        <v>701</v>
      </c>
      <c r="Y45" s="304">
        <f t="shared" si="20"/>
        <v>27636</v>
      </c>
      <c r="Z45" s="308">
        <f t="shared" si="21"/>
        <v>0.8610508033000435</v>
      </c>
    </row>
    <row r="46" spans="1:26" ht="21" customHeight="1">
      <c r="A46" s="299" t="s">
        <v>497</v>
      </c>
      <c r="B46" s="300" t="s">
        <v>498</v>
      </c>
      <c r="C46" s="301">
        <v>1945</v>
      </c>
      <c r="D46" s="302">
        <v>2115</v>
      </c>
      <c r="E46" s="303">
        <v>317</v>
      </c>
      <c r="F46" s="302">
        <v>313</v>
      </c>
      <c r="G46" s="304">
        <f t="shared" si="6"/>
        <v>4690</v>
      </c>
      <c r="H46" s="305">
        <f t="shared" si="15"/>
        <v>0.0010955287012168545</v>
      </c>
      <c r="I46" s="306">
        <v>1757</v>
      </c>
      <c r="J46" s="302">
        <v>1920</v>
      </c>
      <c r="K46" s="303">
        <v>398</v>
      </c>
      <c r="L46" s="302">
        <v>374</v>
      </c>
      <c r="M46" s="304">
        <f t="shared" si="16"/>
        <v>4449</v>
      </c>
      <c r="N46" s="307">
        <f t="shared" si="17"/>
        <v>0.05416947628680613</v>
      </c>
      <c r="O46" s="301">
        <v>17940</v>
      </c>
      <c r="P46" s="302">
        <v>19267</v>
      </c>
      <c r="Q46" s="303">
        <v>4149</v>
      </c>
      <c r="R46" s="302">
        <v>3871</v>
      </c>
      <c r="S46" s="304">
        <f t="shared" si="18"/>
        <v>45227</v>
      </c>
      <c r="T46" s="305">
        <f t="shared" si="19"/>
        <v>0.0011509844076185308</v>
      </c>
      <c r="U46" s="306">
        <v>15442</v>
      </c>
      <c r="V46" s="302">
        <v>16469</v>
      </c>
      <c r="W46" s="303">
        <v>4138</v>
      </c>
      <c r="X46" s="302">
        <v>3814</v>
      </c>
      <c r="Y46" s="304">
        <f t="shared" si="20"/>
        <v>39863</v>
      </c>
      <c r="Z46" s="308">
        <f t="shared" si="21"/>
        <v>0.1345608709831172</v>
      </c>
    </row>
    <row r="47" spans="1:26" ht="21" customHeight="1">
      <c r="A47" s="299" t="s">
        <v>499</v>
      </c>
      <c r="B47" s="300" t="s">
        <v>500</v>
      </c>
      <c r="C47" s="301">
        <v>2128</v>
      </c>
      <c r="D47" s="302">
        <v>1983</v>
      </c>
      <c r="E47" s="303">
        <v>131</v>
      </c>
      <c r="F47" s="302">
        <v>256</v>
      </c>
      <c r="G47" s="304">
        <f t="shared" si="6"/>
        <v>4498</v>
      </c>
      <c r="H47" s="305">
        <f t="shared" si="15"/>
        <v>0.0010506797650476356</v>
      </c>
      <c r="I47" s="306">
        <v>1497</v>
      </c>
      <c r="J47" s="302">
        <v>1475</v>
      </c>
      <c r="K47" s="303">
        <v>131</v>
      </c>
      <c r="L47" s="302">
        <v>177</v>
      </c>
      <c r="M47" s="304">
        <f t="shared" si="16"/>
        <v>3280</v>
      </c>
      <c r="N47" s="307">
        <f t="shared" si="17"/>
        <v>0.37134146341463414</v>
      </c>
      <c r="O47" s="301">
        <v>17174</v>
      </c>
      <c r="P47" s="302">
        <v>16196</v>
      </c>
      <c r="Q47" s="303">
        <v>1663</v>
      </c>
      <c r="R47" s="302">
        <v>2086</v>
      </c>
      <c r="S47" s="304">
        <f t="shared" si="18"/>
        <v>37119</v>
      </c>
      <c r="T47" s="305">
        <f t="shared" si="19"/>
        <v>0.0009446434701924127</v>
      </c>
      <c r="U47" s="306">
        <v>15217</v>
      </c>
      <c r="V47" s="302">
        <v>15027</v>
      </c>
      <c r="W47" s="303">
        <v>1704</v>
      </c>
      <c r="X47" s="302">
        <v>2221</v>
      </c>
      <c r="Y47" s="304">
        <f t="shared" si="20"/>
        <v>34169</v>
      </c>
      <c r="Z47" s="308">
        <f t="shared" si="21"/>
        <v>0.08633556732710934</v>
      </c>
    </row>
    <row r="48" spans="1:26" ht="21" customHeight="1">
      <c r="A48" s="299" t="s">
        <v>501</v>
      </c>
      <c r="B48" s="300" t="s">
        <v>501</v>
      </c>
      <c r="C48" s="301">
        <v>1188</v>
      </c>
      <c r="D48" s="302">
        <v>1303</v>
      </c>
      <c r="E48" s="303">
        <v>901</v>
      </c>
      <c r="F48" s="302">
        <v>761</v>
      </c>
      <c r="G48" s="304">
        <f t="shared" si="6"/>
        <v>4153</v>
      </c>
      <c r="H48" s="305">
        <f t="shared" si="15"/>
        <v>0.0009700918328685706</v>
      </c>
      <c r="I48" s="306">
        <v>1020</v>
      </c>
      <c r="J48" s="302">
        <v>1030</v>
      </c>
      <c r="K48" s="303">
        <v>841</v>
      </c>
      <c r="L48" s="302">
        <v>807</v>
      </c>
      <c r="M48" s="304">
        <f t="shared" si="16"/>
        <v>3698</v>
      </c>
      <c r="N48" s="307">
        <f t="shared" si="17"/>
        <v>0.1230394808004327</v>
      </c>
      <c r="O48" s="301">
        <v>10787</v>
      </c>
      <c r="P48" s="302">
        <v>11589</v>
      </c>
      <c r="Q48" s="303">
        <v>9828</v>
      </c>
      <c r="R48" s="302">
        <v>9214</v>
      </c>
      <c r="S48" s="304">
        <f t="shared" si="18"/>
        <v>41418</v>
      </c>
      <c r="T48" s="305">
        <f t="shared" si="19"/>
        <v>0.0010540489573649438</v>
      </c>
      <c r="U48" s="306">
        <v>9063</v>
      </c>
      <c r="V48" s="302">
        <v>9841</v>
      </c>
      <c r="W48" s="303">
        <v>8180</v>
      </c>
      <c r="X48" s="302">
        <v>7211</v>
      </c>
      <c r="Y48" s="304">
        <f t="shared" si="20"/>
        <v>34295</v>
      </c>
      <c r="Z48" s="308">
        <f t="shared" si="21"/>
        <v>0.20769791514798075</v>
      </c>
    </row>
    <row r="49" spans="1:26" ht="21" customHeight="1">
      <c r="A49" s="299" t="s">
        <v>502</v>
      </c>
      <c r="B49" s="300" t="s">
        <v>503</v>
      </c>
      <c r="C49" s="301">
        <v>0</v>
      </c>
      <c r="D49" s="302">
        <v>0</v>
      </c>
      <c r="E49" s="303">
        <v>2004</v>
      </c>
      <c r="F49" s="302">
        <v>1941</v>
      </c>
      <c r="G49" s="304">
        <f t="shared" si="6"/>
        <v>3945</v>
      </c>
      <c r="H49" s="305">
        <f t="shared" si="15"/>
        <v>0.000921505485351917</v>
      </c>
      <c r="I49" s="306"/>
      <c r="J49" s="302"/>
      <c r="K49" s="303">
        <v>1875</v>
      </c>
      <c r="L49" s="302">
        <v>1864</v>
      </c>
      <c r="M49" s="304">
        <f t="shared" si="16"/>
        <v>3739</v>
      </c>
      <c r="N49" s="307">
        <f t="shared" si="17"/>
        <v>0.055094945172506016</v>
      </c>
      <c r="O49" s="301"/>
      <c r="P49" s="302"/>
      <c r="Q49" s="303">
        <v>18900</v>
      </c>
      <c r="R49" s="302">
        <v>18408</v>
      </c>
      <c r="S49" s="304">
        <f t="shared" si="18"/>
        <v>37308</v>
      </c>
      <c r="T49" s="305">
        <f t="shared" si="19"/>
        <v>0.0009494533415754339</v>
      </c>
      <c r="U49" s="306">
        <v>2210</v>
      </c>
      <c r="V49" s="302">
        <v>2071</v>
      </c>
      <c r="W49" s="303">
        <v>16032</v>
      </c>
      <c r="X49" s="302">
        <v>15407</v>
      </c>
      <c r="Y49" s="304">
        <f t="shared" si="20"/>
        <v>35720</v>
      </c>
      <c r="Z49" s="308">
        <f t="shared" si="21"/>
        <v>0.04445688689809635</v>
      </c>
    </row>
    <row r="50" spans="1:26" ht="21" customHeight="1">
      <c r="A50" s="299" t="s">
        <v>504</v>
      </c>
      <c r="B50" s="300" t="s">
        <v>505</v>
      </c>
      <c r="C50" s="301">
        <v>107</v>
      </c>
      <c r="D50" s="302">
        <v>103</v>
      </c>
      <c r="E50" s="303">
        <v>1536</v>
      </c>
      <c r="F50" s="302">
        <v>1501</v>
      </c>
      <c r="G50" s="304">
        <f t="shared" si="6"/>
        <v>3247</v>
      </c>
      <c r="H50" s="305">
        <f t="shared" si="15"/>
        <v>0.0007584609153200696</v>
      </c>
      <c r="I50" s="306">
        <v>595</v>
      </c>
      <c r="J50" s="302">
        <v>495</v>
      </c>
      <c r="K50" s="303">
        <v>833</v>
      </c>
      <c r="L50" s="302">
        <v>906</v>
      </c>
      <c r="M50" s="304">
        <f t="shared" si="16"/>
        <v>2829</v>
      </c>
      <c r="N50" s="307">
        <f t="shared" si="17"/>
        <v>0.1477553905973843</v>
      </c>
      <c r="O50" s="301">
        <v>4866</v>
      </c>
      <c r="P50" s="302">
        <v>4081</v>
      </c>
      <c r="Q50" s="303">
        <v>12028</v>
      </c>
      <c r="R50" s="302">
        <v>11444</v>
      </c>
      <c r="S50" s="304">
        <f t="shared" si="18"/>
        <v>32419</v>
      </c>
      <c r="T50" s="305">
        <f t="shared" si="19"/>
        <v>0.0008250329119902968</v>
      </c>
      <c r="U50" s="306">
        <v>5378</v>
      </c>
      <c r="V50" s="302">
        <v>4612</v>
      </c>
      <c r="W50" s="303">
        <v>8132</v>
      </c>
      <c r="X50" s="302">
        <v>7899</v>
      </c>
      <c r="Y50" s="304">
        <f t="shared" si="20"/>
        <v>26021</v>
      </c>
      <c r="Z50" s="308">
        <f t="shared" si="21"/>
        <v>0.24587832904192775</v>
      </c>
    </row>
    <row r="51" spans="1:26" ht="21" customHeight="1">
      <c r="A51" s="299" t="s">
        <v>506</v>
      </c>
      <c r="B51" s="300" t="s">
        <v>506</v>
      </c>
      <c r="C51" s="301">
        <v>1536</v>
      </c>
      <c r="D51" s="302">
        <v>1466</v>
      </c>
      <c r="E51" s="303">
        <v>51</v>
      </c>
      <c r="F51" s="302">
        <v>64</v>
      </c>
      <c r="G51" s="304">
        <f t="shared" si="6"/>
        <v>3117</v>
      </c>
      <c r="H51" s="305">
        <f t="shared" si="15"/>
        <v>0.000728094448122161</v>
      </c>
      <c r="I51" s="306">
        <v>1482</v>
      </c>
      <c r="J51" s="302">
        <v>1421</v>
      </c>
      <c r="K51" s="303">
        <v>82</v>
      </c>
      <c r="L51" s="302">
        <v>83</v>
      </c>
      <c r="M51" s="304">
        <f t="shared" si="16"/>
        <v>3068</v>
      </c>
      <c r="N51" s="307">
        <f t="shared" si="17"/>
        <v>0.015971316818774506</v>
      </c>
      <c r="O51" s="301">
        <v>14657</v>
      </c>
      <c r="P51" s="302">
        <v>13914</v>
      </c>
      <c r="Q51" s="303">
        <v>538</v>
      </c>
      <c r="R51" s="302">
        <v>628</v>
      </c>
      <c r="S51" s="304">
        <f t="shared" si="18"/>
        <v>29737</v>
      </c>
      <c r="T51" s="305">
        <f t="shared" si="19"/>
        <v>0.0007567785466502809</v>
      </c>
      <c r="U51" s="306">
        <v>12545</v>
      </c>
      <c r="V51" s="302">
        <v>12337</v>
      </c>
      <c r="W51" s="303">
        <v>824</v>
      </c>
      <c r="X51" s="302">
        <v>881</v>
      </c>
      <c r="Y51" s="304">
        <f t="shared" si="20"/>
        <v>26587</v>
      </c>
      <c r="Z51" s="308">
        <f t="shared" si="21"/>
        <v>0.11847895588069357</v>
      </c>
    </row>
    <row r="52" spans="1:26" ht="21" customHeight="1">
      <c r="A52" s="299" t="s">
        <v>507</v>
      </c>
      <c r="B52" s="300" t="s">
        <v>508</v>
      </c>
      <c r="C52" s="301">
        <v>1345</v>
      </c>
      <c r="D52" s="302">
        <v>1342</v>
      </c>
      <c r="E52" s="303">
        <v>180</v>
      </c>
      <c r="F52" s="302">
        <v>171</v>
      </c>
      <c r="G52" s="304">
        <f t="shared" si="6"/>
        <v>3038</v>
      </c>
      <c r="H52" s="305">
        <f aca="true" t="shared" si="22" ref="H52:H66">G52/$G$10</f>
        <v>0.0007096409795942012</v>
      </c>
      <c r="I52" s="306">
        <v>1618</v>
      </c>
      <c r="J52" s="302">
        <v>1638</v>
      </c>
      <c r="K52" s="303">
        <v>120</v>
      </c>
      <c r="L52" s="302">
        <v>127</v>
      </c>
      <c r="M52" s="304">
        <f aca="true" t="shared" si="23" ref="M52:M66">SUM(I52:L52)</f>
        <v>3503</v>
      </c>
      <c r="N52" s="307">
        <f aca="true" t="shared" si="24" ref="N52:N66">IF(ISERROR(G52/M52-1),"         /0",(G52/M52-1))</f>
        <v>-0.1327433628318584</v>
      </c>
      <c r="O52" s="301">
        <v>14148</v>
      </c>
      <c r="P52" s="302">
        <v>13635</v>
      </c>
      <c r="Q52" s="303">
        <v>1652</v>
      </c>
      <c r="R52" s="302">
        <v>1563</v>
      </c>
      <c r="S52" s="304">
        <f aca="true" t="shared" si="25" ref="S52:S66">SUM(O52:R52)</f>
        <v>30998</v>
      </c>
      <c r="T52" s="305">
        <f aca="true" t="shared" si="26" ref="T52:T66">S52/$S$10</f>
        <v>0.0007888698049253592</v>
      </c>
      <c r="U52" s="306">
        <v>14544</v>
      </c>
      <c r="V52" s="302">
        <v>14093</v>
      </c>
      <c r="W52" s="303">
        <v>2103</v>
      </c>
      <c r="X52" s="302">
        <v>1672</v>
      </c>
      <c r="Y52" s="304">
        <f aca="true" t="shared" si="27" ref="Y52:Y66">SUM(U52:X52)</f>
        <v>32412</v>
      </c>
      <c r="Z52" s="308">
        <f aca="true" t="shared" si="28" ref="Z52:Z66">IF(ISERROR(S52/Y52-1),"         /0",IF(S52/Y52&gt;5,"  *  ",(S52/Y52-1)))</f>
        <v>-0.043625817598420324</v>
      </c>
    </row>
    <row r="53" spans="1:26" ht="21" customHeight="1">
      <c r="A53" s="299" t="s">
        <v>509</v>
      </c>
      <c r="B53" s="300" t="s">
        <v>510</v>
      </c>
      <c r="C53" s="301">
        <v>619</v>
      </c>
      <c r="D53" s="302">
        <v>814</v>
      </c>
      <c r="E53" s="303">
        <v>603</v>
      </c>
      <c r="F53" s="302">
        <v>798</v>
      </c>
      <c r="G53" s="304">
        <f t="shared" si="6"/>
        <v>2834</v>
      </c>
      <c r="H53" s="305">
        <f t="shared" si="22"/>
        <v>0.0006619889849144063</v>
      </c>
      <c r="I53" s="306">
        <v>1171</v>
      </c>
      <c r="J53" s="302">
        <v>1169</v>
      </c>
      <c r="K53" s="303">
        <v>1487</v>
      </c>
      <c r="L53" s="302">
        <v>1479</v>
      </c>
      <c r="M53" s="304">
        <f t="shared" si="23"/>
        <v>5306</v>
      </c>
      <c r="N53" s="307">
        <f t="shared" si="24"/>
        <v>-0.46588767433094613</v>
      </c>
      <c r="O53" s="301">
        <v>9823</v>
      </c>
      <c r="P53" s="302">
        <v>10461</v>
      </c>
      <c r="Q53" s="303">
        <v>9978</v>
      </c>
      <c r="R53" s="302">
        <v>10520</v>
      </c>
      <c r="S53" s="304">
        <f t="shared" si="25"/>
        <v>40782</v>
      </c>
      <c r="T53" s="305">
        <f t="shared" si="26"/>
        <v>0.0010378633584252532</v>
      </c>
      <c r="U53" s="306">
        <v>12866</v>
      </c>
      <c r="V53" s="302">
        <v>13240</v>
      </c>
      <c r="W53" s="303">
        <v>16469</v>
      </c>
      <c r="X53" s="302">
        <v>16949</v>
      </c>
      <c r="Y53" s="304">
        <f t="shared" si="27"/>
        <v>59524</v>
      </c>
      <c r="Z53" s="308">
        <f t="shared" si="28"/>
        <v>-0.3148645924333042</v>
      </c>
    </row>
    <row r="54" spans="1:26" ht="21" customHeight="1">
      <c r="A54" s="299" t="s">
        <v>511</v>
      </c>
      <c r="B54" s="300" t="s">
        <v>511</v>
      </c>
      <c r="C54" s="301">
        <v>646</v>
      </c>
      <c r="D54" s="302">
        <v>614</v>
      </c>
      <c r="E54" s="303">
        <v>818</v>
      </c>
      <c r="F54" s="302">
        <v>742</v>
      </c>
      <c r="G54" s="304">
        <f t="shared" si="6"/>
        <v>2820</v>
      </c>
      <c r="H54" s="305">
        <f t="shared" si="22"/>
        <v>0.0006587187499854007</v>
      </c>
      <c r="I54" s="306">
        <v>524</v>
      </c>
      <c r="J54" s="302">
        <v>509</v>
      </c>
      <c r="K54" s="303">
        <v>693</v>
      </c>
      <c r="L54" s="302">
        <v>612</v>
      </c>
      <c r="M54" s="304">
        <f t="shared" si="23"/>
        <v>2338</v>
      </c>
      <c r="N54" s="307">
        <f t="shared" si="24"/>
        <v>0.2061591103507272</v>
      </c>
      <c r="O54" s="301">
        <v>5263</v>
      </c>
      <c r="P54" s="302">
        <v>5133</v>
      </c>
      <c r="Q54" s="303">
        <v>7820</v>
      </c>
      <c r="R54" s="302">
        <v>7512</v>
      </c>
      <c r="S54" s="304">
        <f t="shared" si="25"/>
        <v>25728</v>
      </c>
      <c r="T54" s="305">
        <f t="shared" si="26"/>
        <v>0.0006547532854093696</v>
      </c>
      <c r="U54" s="306">
        <v>4790</v>
      </c>
      <c r="V54" s="302">
        <v>4763</v>
      </c>
      <c r="W54" s="303">
        <v>5794</v>
      </c>
      <c r="X54" s="302">
        <v>5448</v>
      </c>
      <c r="Y54" s="304">
        <f t="shared" si="27"/>
        <v>20795</v>
      </c>
      <c r="Z54" s="308">
        <f t="shared" si="28"/>
        <v>0.23722048569367638</v>
      </c>
    </row>
    <row r="55" spans="1:26" ht="21" customHeight="1">
      <c r="A55" s="299" t="s">
        <v>512</v>
      </c>
      <c r="B55" s="300" t="s">
        <v>513</v>
      </c>
      <c r="C55" s="301">
        <v>1199</v>
      </c>
      <c r="D55" s="302">
        <v>1114</v>
      </c>
      <c r="E55" s="303">
        <v>2</v>
      </c>
      <c r="F55" s="302">
        <v>28</v>
      </c>
      <c r="G55" s="304">
        <f t="shared" si="6"/>
        <v>2343</v>
      </c>
      <c r="H55" s="305">
        <f t="shared" si="22"/>
        <v>0.0005472971741899978</v>
      </c>
      <c r="I55" s="306">
        <v>759</v>
      </c>
      <c r="J55" s="302">
        <v>686</v>
      </c>
      <c r="K55" s="303"/>
      <c r="L55" s="302"/>
      <c r="M55" s="304">
        <f t="shared" si="23"/>
        <v>1445</v>
      </c>
      <c r="N55" s="307">
        <f t="shared" si="24"/>
        <v>0.6214532871972318</v>
      </c>
      <c r="O55" s="301">
        <v>10988</v>
      </c>
      <c r="P55" s="302">
        <v>9796</v>
      </c>
      <c r="Q55" s="303">
        <v>79</v>
      </c>
      <c r="R55" s="302">
        <v>63</v>
      </c>
      <c r="S55" s="304">
        <f t="shared" si="25"/>
        <v>20926</v>
      </c>
      <c r="T55" s="305">
        <f t="shared" si="26"/>
        <v>0.0005325469236037185</v>
      </c>
      <c r="U55" s="306">
        <v>6042</v>
      </c>
      <c r="V55" s="302">
        <v>5419</v>
      </c>
      <c r="W55" s="303">
        <v>66</v>
      </c>
      <c r="X55" s="302">
        <v>61</v>
      </c>
      <c r="Y55" s="304">
        <f t="shared" si="27"/>
        <v>11588</v>
      </c>
      <c r="Z55" s="308">
        <f t="shared" si="28"/>
        <v>0.8058336209872281</v>
      </c>
    </row>
    <row r="56" spans="1:26" ht="21" customHeight="1">
      <c r="A56" s="299" t="s">
        <v>514</v>
      </c>
      <c r="B56" s="300" t="s">
        <v>515</v>
      </c>
      <c r="C56" s="301">
        <v>989</v>
      </c>
      <c r="D56" s="302">
        <v>1275</v>
      </c>
      <c r="E56" s="303">
        <v>2</v>
      </c>
      <c r="F56" s="302">
        <v>2</v>
      </c>
      <c r="G56" s="304">
        <f t="shared" si="6"/>
        <v>2268</v>
      </c>
      <c r="H56" s="305">
        <f t="shared" si="22"/>
        <v>0.0005297780584988968</v>
      </c>
      <c r="I56" s="306">
        <v>929</v>
      </c>
      <c r="J56" s="302">
        <v>1155</v>
      </c>
      <c r="K56" s="303">
        <v>9</v>
      </c>
      <c r="L56" s="302">
        <v>3</v>
      </c>
      <c r="M56" s="304">
        <f t="shared" si="23"/>
        <v>2096</v>
      </c>
      <c r="N56" s="307">
        <f t="shared" si="24"/>
        <v>0.08206106870229002</v>
      </c>
      <c r="O56" s="301">
        <v>9134</v>
      </c>
      <c r="P56" s="302">
        <v>10506</v>
      </c>
      <c r="Q56" s="303">
        <v>79</v>
      </c>
      <c r="R56" s="302">
        <v>78</v>
      </c>
      <c r="S56" s="304">
        <f t="shared" si="25"/>
        <v>19797</v>
      </c>
      <c r="T56" s="305">
        <f t="shared" si="26"/>
        <v>0.000503814940580274</v>
      </c>
      <c r="U56" s="306">
        <v>6563</v>
      </c>
      <c r="V56" s="302">
        <v>7329</v>
      </c>
      <c r="W56" s="303">
        <v>329</v>
      </c>
      <c r="X56" s="302">
        <v>272</v>
      </c>
      <c r="Y56" s="304">
        <f t="shared" si="27"/>
        <v>14493</v>
      </c>
      <c r="Z56" s="308">
        <f t="shared" si="28"/>
        <v>0.3659697785137652</v>
      </c>
    </row>
    <row r="57" spans="1:26" ht="21" customHeight="1">
      <c r="A57" s="299" t="s">
        <v>516</v>
      </c>
      <c r="B57" s="300" t="s">
        <v>517</v>
      </c>
      <c r="C57" s="301">
        <v>1077</v>
      </c>
      <c r="D57" s="302">
        <v>1098</v>
      </c>
      <c r="E57" s="303">
        <v>4</v>
      </c>
      <c r="F57" s="302">
        <v>4</v>
      </c>
      <c r="G57" s="304">
        <f t="shared" si="6"/>
        <v>2183</v>
      </c>
      <c r="H57" s="305">
        <f t="shared" si="22"/>
        <v>0.0005099230607156489</v>
      </c>
      <c r="I57" s="306">
        <v>964</v>
      </c>
      <c r="J57" s="302">
        <v>1029</v>
      </c>
      <c r="K57" s="303">
        <v>27</v>
      </c>
      <c r="L57" s="302">
        <v>21</v>
      </c>
      <c r="M57" s="304">
        <f t="shared" si="23"/>
        <v>2041</v>
      </c>
      <c r="N57" s="307">
        <f t="shared" si="24"/>
        <v>0.0695737383635473</v>
      </c>
      <c r="O57" s="301">
        <v>10057</v>
      </c>
      <c r="P57" s="302">
        <v>10221</v>
      </c>
      <c r="Q57" s="303">
        <v>450</v>
      </c>
      <c r="R57" s="302">
        <v>1633</v>
      </c>
      <c r="S57" s="304">
        <f t="shared" si="25"/>
        <v>22361</v>
      </c>
      <c r="T57" s="305">
        <f t="shared" si="26"/>
        <v>0.0005690663174377688</v>
      </c>
      <c r="U57" s="306">
        <v>9317</v>
      </c>
      <c r="V57" s="302">
        <v>9767</v>
      </c>
      <c r="W57" s="303">
        <v>615</v>
      </c>
      <c r="X57" s="302">
        <v>1810</v>
      </c>
      <c r="Y57" s="304">
        <f t="shared" si="27"/>
        <v>21509</v>
      </c>
      <c r="Z57" s="308">
        <f t="shared" si="28"/>
        <v>0.03961132549165458</v>
      </c>
    </row>
    <row r="58" spans="1:26" ht="21" customHeight="1">
      <c r="A58" s="299" t="s">
        <v>518</v>
      </c>
      <c r="B58" s="300" t="s">
        <v>519</v>
      </c>
      <c r="C58" s="301">
        <v>0</v>
      </c>
      <c r="D58" s="302">
        <v>0</v>
      </c>
      <c r="E58" s="303">
        <v>965</v>
      </c>
      <c r="F58" s="302">
        <v>1000</v>
      </c>
      <c r="G58" s="304">
        <f t="shared" si="6"/>
        <v>1965</v>
      </c>
      <c r="H58" s="305">
        <f t="shared" si="22"/>
        <v>0.00045900083110684837</v>
      </c>
      <c r="I58" s="306"/>
      <c r="J58" s="302"/>
      <c r="K58" s="303">
        <v>844</v>
      </c>
      <c r="L58" s="302">
        <v>895</v>
      </c>
      <c r="M58" s="304">
        <f t="shared" si="23"/>
        <v>1739</v>
      </c>
      <c r="N58" s="307">
        <f t="shared" si="24"/>
        <v>0.12995974698102364</v>
      </c>
      <c r="O58" s="301"/>
      <c r="P58" s="302"/>
      <c r="Q58" s="303">
        <v>8402</v>
      </c>
      <c r="R58" s="302">
        <v>8827</v>
      </c>
      <c r="S58" s="304">
        <f t="shared" si="25"/>
        <v>17229</v>
      </c>
      <c r="T58" s="305">
        <f t="shared" si="26"/>
        <v>0.0004384617675030329</v>
      </c>
      <c r="U58" s="306">
        <v>885</v>
      </c>
      <c r="V58" s="302">
        <v>1048</v>
      </c>
      <c r="W58" s="303">
        <v>7292</v>
      </c>
      <c r="X58" s="302">
        <v>7551</v>
      </c>
      <c r="Y58" s="304">
        <f t="shared" si="27"/>
        <v>16776</v>
      </c>
      <c r="Z58" s="308">
        <f t="shared" si="28"/>
        <v>0.027002861230329023</v>
      </c>
    </row>
    <row r="59" spans="1:26" ht="21" customHeight="1">
      <c r="A59" s="299" t="s">
        <v>520</v>
      </c>
      <c r="B59" s="300" t="s">
        <v>520</v>
      </c>
      <c r="C59" s="301">
        <v>854</v>
      </c>
      <c r="D59" s="302">
        <v>935</v>
      </c>
      <c r="E59" s="303">
        <v>43</v>
      </c>
      <c r="F59" s="302">
        <v>84</v>
      </c>
      <c r="G59" s="304">
        <f t="shared" si="6"/>
        <v>1916</v>
      </c>
      <c r="H59" s="305">
        <f t="shared" si="22"/>
        <v>0.000447555008855329</v>
      </c>
      <c r="I59" s="306">
        <v>679</v>
      </c>
      <c r="J59" s="302">
        <v>723</v>
      </c>
      <c r="K59" s="303">
        <v>63</v>
      </c>
      <c r="L59" s="302">
        <v>17</v>
      </c>
      <c r="M59" s="304">
        <f t="shared" si="23"/>
        <v>1482</v>
      </c>
      <c r="N59" s="307">
        <f t="shared" si="24"/>
        <v>0.29284750337381915</v>
      </c>
      <c r="O59" s="301">
        <v>7847</v>
      </c>
      <c r="P59" s="302">
        <v>8213</v>
      </c>
      <c r="Q59" s="303">
        <v>492</v>
      </c>
      <c r="R59" s="302">
        <v>338</v>
      </c>
      <c r="S59" s="304">
        <f t="shared" si="25"/>
        <v>16890</v>
      </c>
      <c r="T59" s="305">
        <f t="shared" si="26"/>
        <v>0.00042983453787951857</v>
      </c>
      <c r="U59" s="306">
        <v>5048</v>
      </c>
      <c r="V59" s="302">
        <v>5529</v>
      </c>
      <c r="W59" s="303">
        <v>724</v>
      </c>
      <c r="X59" s="302">
        <v>296</v>
      </c>
      <c r="Y59" s="304">
        <f t="shared" si="27"/>
        <v>11597</v>
      </c>
      <c r="Z59" s="308">
        <f t="shared" si="28"/>
        <v>0.45641114081227907</v>
      </c>
    </row>
    <row r="60" spans="1:26" ht="21" customHeight="1">
      <c r="A60" s="299" t="s">
        <v>521</v>
      </c>
      <c r="B60" s="300" t="s">
        <v>522</v>
      </c>
      <c r="C60" s="301">
        <v>588</v>
      </c>
      <c r="D60" s="302">
        <v>704</v>
      </c>
      <c r="E60" s="303">
        <v>76</v>
      </c>
      <c r="F60" s="302">
        <v>76</v>
      </c>
      <c r="G60" s="304">
        <f t="shared" si="6"/>
        <v>1444</v>
      </c>
      <c r="H60" s="305">
        <f t="shared" si="22"/>
        <v>0.0003373013741059995</v>
      </c>
      <c r="I60" s="306">
        <v>538</v>
      </c>
      <c r="J60" s="302">
        <v>687</v>
      </c>
      <c r="K60" s="303">
        <v>22</v>
      </c>
      <c r="L60" s="302">
        <v>30</v>
      </c>
      <c r="M60" s="304">
        <f t="shared" si="23"/>
        <v>1277</v>
      </c>
      <c r="N60" s="307">
        <f t="shared" si="24"/>
        <v>0.13077525450274075</v>
      </c>
      <c r="O60" s="301">
        <v>4897</v>
      </c>
      <c r="P60" s="302">
        <v>6121</v>
      </c>
      <c r="Q60" s="303">
        <v>1015</v>
      </c>
      <c r="R60" s="302">
        <v>1091</v>
      </c>
      <c r="S60" s="304">
        <f t="shared" si="25"/>
        <v>13124</v>
      </c>
      <c r="T60" s="305">
        <f t="shared" si="26"/>
        <v>0.00033399339698820613</v>
      </c>
      <c r="U60" s="306">
        <v>4261</v>
      </c>
      <c r="V60" s="302">
        <v>5749</v>
      </c>
      <c r="W60" s="303">
        <v>432</v>
      </c>
      <c r="X60" s="302">
        <v>456</v>
      </c>
      <c r="Y60" s="304">
        <f t="shared" si="27"/>
        <v>10898</v>
      </c>
      <c r="Z60" s="308">
        <f t="shared" si="28"/>
        <v>0.20425766195632233</v>
      </c>
    </row>
    <row r="61" spans="1:26" ht="21" customHeight="1">
      <c r="A61" s="299" t="s">
        <v>523</v>
      </c>
      <c r="B61" s="300" t="s">
        <v>524</v>
      </c>
      <c r="C61" s="301">
        <v>0</v>
      </c>
      <c r="D61" s="302">
        <v>0</v>
      </c>
      <c r="E61" s="303">
        <v>620</v>
      </c>
      <c r="F61" s="302">
        <v>634</v>
      </c>
      <c r="G61" s="304">
        <f t="shared" si="6"/>
        <v>1254</v>
      </c>
      <c r="H61" s="305">
        <f t="shared" si="22"/>
        <v>0.0002929196143552101</v>
      </c>
      <c r="I61" s="306"/>
      <c r="J61" s="302"/>
      <c r="K61" s="303">
        <v>484</v>
      </c>
      <c r="L61" s="302">
        <v>559</v>
      </c>
      <c r="M61" s="304">
        <f t="shared" si="23"/>
        <v>1043</v>
      </c>
      <c r="N61" s="307">
        <f t="shared" si="24"/>
        <v>0.20230105465004788</v>
      </c>
      <c r="O61" s="301"/>
      <c r="P61" s="302"/>
      <c r="Q61" s="303">
        <v>5655</v>
      </c>
      <c r="R61" s="302">
        <v>5570</v>
      </c>
      <c r="S61" s="304">
        <f t="shared" si="25"/>
        <v>11225</v>
      </c>
      <c r="T61" s="305">
        <f t="shared" si="26"/>
        <v>0.000285665641663564</v>
      </c>
      <c r="U61" s="306"/>
      <c r="V61" s="302"/>
      <c r="W61" s="303">
        <v>4267</v>
      </c>
      <c r="X61" s="302">
        <v>4598</v>
      </c>
      <c r="Y61" s="304">
        <f t="shared" si="27"/>
        <v>8865</v>
      </c>
      <c r="Z61" s="308">
        <f t="shared" si="28"/>
        <v>0.26621545403271285</v>
      </c>
    </row>
    <row r="62" spans="1:26" ht="21" customHeight="1">
      <c r="A62" s="299" t="s">
        <v>525</v>
      </c>
      <c r="B62" s="300" t="s">
        <v>525</v>
      </c>
      <c r="C62" s="301">
        <v>0</v>
      </c>
      <c r="D62" s="302">
        <v>0</v>
      </c>
      <c r="E62" s="303">
        <v>629</v>
      </c>
      <c r="F62" s="302">
        <v>539</v>
      </c>
      <c r="G62" s="304">
        <f t="shared" si="6"/>
        <v>1168</v>
      </c>
      <c r="H62" s="305">
        <f t="shared" si="22"/>
        <v>0.00027283102836274755</v>
      </c>
      <c r="I62" s="306"/>
      <c r="J62" s="302"/>
      <c r="K62" s="303">
        <v>475</v>
      </c>
      <c r="L62" s="302">
        <v>465</v>
      </c>
      <c r="M62" s="304">
        <f t="shared" si="23"/>
        <v>940</v>
      </c>
      <c r="N62" s="307">
        <f t="shared" si="24"/>
        <v>0.24255319148936172</v>
      </c>
      <c r="O62" s="301"/>
      <c r="P62" s="302"/>
      <c r="Q62" s="303">
        <v>5369</v>
      </c>
      <c r="R62" s="302">
        <v>5046</v>
      </c>
      <c r="S62" s="304">
        <f t="shared" si="25"/>
        <v>10415</v>
      </c>
      <c r="T62" s="305">
        <f t="shared" si="26"/>
        <v>0.0002650519071649015</v>
      </c>
      <c r="U62" s="306"/>
      <c r="V62" s="302"/>
      <c r="W62" s="303">
        <v>4424</v>
      </c>
      <c r="X62" s="302">
        <v>3947</v>
      </c>
      <c r="Y62" s="304">
        <f t="shared" si="27"/>
        <v>8371</v>
      </c>
      <c r="Z62" s="308">
        <f t="shared" si="28"/>
        <v>0.24417632301994985</v>
      </c>
    </row>
    <row r="63" spans="1:26" ht="21" customHeight="1">
      <c r="A63" s="299" t="s">
        <v>499</v>
      </c>
      <c r="B63" s="300" t="s">
        <v>526</v>
      </c>
      <c r="C63" s="301">
        <v>0</v>
      </c>
      <c r="D63" s="302">
        <v>0</v>
      </c>
      <c r="E63" s="303">
        <v>516</v>
      </c>
      <c r="F63" s="302">
        <v>539</v>
      </c>
      <c r="G63" s="304">
        <f t="shared" si="6"/>
        <v>1055</v>
      </c>
      <c r="H63" s="305">
        <f t="shared" si="22"/>
        <v>0.0002464355607214886</v>
      </c>
      <c r="I63" s="306"/>
      <c r="J63" s="302"/>
      <c r="K63" s="303">
        <v>527</v>
      </c>
      <c r="L63" s="302">
        <v>629</v>
      </c>
      <c r="M63" s="304">
        <f t="shared" si="23"/>
        <v>1156</v>
      </c>
      <c r="N63" s="307">
        <f t="shared" si="24"/>
        <v>-0.08737024221453282</v>
      </c>
      <c r="O63" s="301"/>
      <c r="P63" s="302"/>
      <c r="Q63" s="303">
        <v>5688</v>
      </c>
      <c r="R63" s="302">
        <v>5594</v>
      </c>
      <c r="S63" s="304">
        <f t="shared" si="25"/>
        <v>11282</v>
      </c>
      <c r="T63" s="305">
        <f t="shared" si="26"/>
        <v>0.00028711623779495134</v>
      </c>
      <c r="U63" s="306"/>
      <c r="V63" s="302"/>
      <c r="W63" s="303">
        <v>5480</v>
      </c>
      <c r="X63" s="302">
        <v>5389</v>
      </c>
      <c r="Y63" s="304">
        <f t="shared" si="27"/>
        <v>10869</v>
      </c>
      <c r="Z63" s="308">
        <f t="shared" si="28"/>
        <v>0.03799797589474663</v>
      </c>
    </row>
    <row r="64" spans="1:26" ht="21" customHeight="1">
      <c r="A64" s="299" t="s">
        <v>527</v>
      </c>
      <c r="B64" s="300" t="s">
        <v>527</v>
      </c>
      <c r="C64" s="301">
        <v>365</v>
      </c>
      <c r="D64" s="302">
        <v>379</v>
      </c>
      <c r="E64" s="303">
        <v>74</v>
      </c>
      <c r="F64" s="302">
        <v>62</v>
      </c>
      <c r="G64" s="304">
        <f t="shared" si="6"/>
        <v>880</v>
      </c>
      <c r="H64" s="305">
        <f t="shared" si="22"/>
        <v>0.00020555762410891937</v>
      </c>
      <c r="I64" s="306">
        <v>623</v>
      </c>
      <c r="J64" s="302">
        <v>584</v>
      </c>
      <c r="K64" s="303">
        <v>191</v>
      </c>
      <c r="L64" s="302">
        <v>189</v>
      </c>
      <c r="M64" s="304">
        <f t="shared" si="23"/>
        <v>1587</v>
      </c>
      <c r="N64" s="307">
        <f t="shared" si="24"/>
        <v>-0.4454946439823566</v>
      </c>
      <c r="O64" s="301">
        <v>4114</v>
      </c>
      <c r="P64" s="302">
        <v>4205</v>
      </c>
      <c r="Q64" s="303">
        <v>574</v>
      </c>
      <c r="R64" s="302">
        <v>573</v>
      </c>
      <c r="S64" s="304">
        <f t="shared" si="25"/>
        <v>9466</v>
      </c>
      <c r="T64" s="305">
        <f t="shared" si="26"/>
        <v>0.00024090075403004871</v>
      </c>
      <c r="U64" s="306">
        <v>5764</v>
      </c>
      <c r="V64" s="302">
        <v>5126</v>
      </c>
      <c r="W64" s="303">
        <v>217</v>
      </c>
      <c r="X64" s="302">
        <v>218</v>
      </c>
      <c r="Y64" s="304">
        <f t="shared" si="27"/>
        <v>11325</v>
      </c>
      <c r="Z64" s="308">
        <f t="shared" si="28"/>
        <v>-0.16415011037527594</v>
      </c>
    </row>
    <row r="65" spans="1:26" ht="21" customHeight="1">
      <c r="A65" s="299" t="s">
        <v>528</v>
      </c>
      <c r="B65" s="300" t="s">
        <v>528</v>
      </c>
      <c r="C65" s="301">
        <v>398</v>
      </c>
      <c r="D65" s="302">
        <v>372</v>
      </c>
      <c r="E65" s="303">
        <v>56</v>
      </c>
      <c r="F65" s="302">
        <v>51</v>
      </c>
      <c r="G65" s="304">
        <f t="shared" si="6"/>
        <v>877</v>
      </c>
      <c r="H65" s="305">
        <f t="shared" si="22"/>
        <v>0.00020485685948127533</v>
      </c>
      <c r="I65" s="306">
        <v>566</v>
      </c>
      <c r="J65" s="302">
        <v>571</v>
      </c>
      <c r="K65" s="303">
        <v>12</v>
      </c>
      <c r="L65" s="302">
        <v>2</v>
      </c>
      <c r="M65" s="304">
        <f t="shared" si="23"/>
        <v>1151</v>
      </c>
      <c r="N65" s="307">
        <f t="shared" si="24"/>
        <v>-0.2380538662033015</v>
      </c>
      <c r="O65" s="301">
        <v>3915</v>
      </c>
      <c r="P65" s="302">
        <v>3546</v>
      </c>
      <c r="Q65" s="303">
        <v>432</v>
      </c>
      <c r="R65" s="302">
        <v>386</v>
      </c>
      <c r="S65" s="304">
        <f t="shared" si="25"/>
        <v>8279</v>
      </c>
      <c r="T65" s="305">
        <f t="shared" si="26"/>
        <v>0.0002106927258202803</v>
      </c>
      <c r="U65" s="306">
        <v>7415</v>
      </c>
      <c r="V65" s="302">
        <v>6643</v>
      </c>
      <c r="W65" s="303">
        <v>238</v>
      </c>
      <c r="X65" s="302">
        <v>162</v>
      </c>
      <c r="Y65" s="304">
        <f t="shared" si="27"/>
        <v>14458</v>
      </c>
      <c r="Z65" s="308">
        <f t="shared" si="28"/>
        <v>-0.4273758472817817</v>
      </c>
    </row>
    <row r="66" spans="1:26" ht="21" customHeight="1" thickBot="1">
      <c r="A66" s="309" t="s">
        <v>48</v>
      </c>
      <c r="B66" s="310" t="s">
        <v>48</v>
      </c>
      <c r="C66" s="311">
        <v>691</v>
      </c>
      <c r="D66" s="312">
        <v>692</v>
      </c>
      <c r="E66" s="313">
        <v>5866</v>
      </c>
      <c r="F66" s="312">
        <v>6057</v>
      </c>
      <c r="G66" s="314">
        <f t="shared" si="6"/>
        <v>13306</v>
      </c>
      <c r="H66" s="315">
        <f t="shared" si="22"/>
        <v>0.003108124711810547</v>
      </c>
      <c r="I66" s="316">
        <v>902</v>
      </c>
      <c r="J66" s="312">
        <v>816</v>
      </c>
      <c r="K66" s="313">
        <v>5345</v>
      </c>
      <c r="L66" s="312">
        <v>5531</v>
      </c>
      <c r="M66" s="314">
        <f t="shared" si="23"/>
        <v>12594</v>
      </c>
      <c r="N66" s="317">
        <f t="shared" si="24"/>
        <v>0.056534857868826505</v>
      </c>
      <c r="O66" s="311">
        <v>9600</v>
      </c>
      <c r="P66" s="312">
        <v>8687</v>
      </c>
      <c r="Q66" s="313">
        <v>60855</v>
      </c>
      <c r="R66" s="312">
        <v>61931</v>
      </c>
      <c r="S66" s="314">
        <f t="shared" si="25"/>
        <v>141073</v>
      </c>
      <c r="T66" s="315">
        <f t="shared" si="26"/>
        <v>0.0035901745270738496</v>
      </c>
      <c r="U66" s="316">
        <v>7997</v>
      </c>
      <c r="V66" s="312">
        <v>7209</v>
      </c>
      <c r="W66" s="313">
        <v>49601</v>
      </c>
      <c r="X66" s="312">
        <v>50761</v>
      </c>
      <c r="Y66" s="314">
        <f t="shared" si="27"/>
        <v>115568</v>
      </c>
      <c r="Z66" s="318">
        <f t="shared" si="28"/>
        <v>0.22069257926069508</v>
      </c>
    </row>
    <row r="67" spans="1:2" ht="9" customHeight="1" thickTop="1">
      <c r="A67" s="81"/>
      <c r="B67" s="81"/>
    </row>
    <row r="68" spans="1:2" ht="15">
      <c r="A68" s="81" t="s">
        <v>132</v>
      </c>
      <c r="B68" s="81"/>
    </row>
  </sheetData>
  <sheetProtection/>
  <mergeCells count="27">
    <mergeCell ref="Y1:Z1"/>
    <mergeCell ref="A4:Z4"/>
    <mergeCell ref="A5:Z5"/>
    <mergeCell ref="A6:A9"/>
    <mergeCell ref="C6:N6"/>
    <mergeCell ref="O6:Z6"/>
    <mergeCell ref="C7:G7"/>
    <mergeCell ref="H7:H9"/>
    <mergeCell ref="I7:M7"/>
    <mergeCell ref="N7:N9"/>
    <mergeCell ref="Y8:Y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B6:B9"/>
    <mergeCell ref="O8:P8"/>
    <mergeCell ref="Q8:R8"/>
    <mergeCell ref="S8:S9"/>
    <mergeCell ref="U8:V8"/>
    <mergeCell ref="W8:X8"/>
    <mergeCell ref="M8:M9"/>
  </mergeCells>
  <conditionalFormatting sqref="Z4 N4 N6 Z6 Z67:Z65536 N67:N65536">
    <cfRule type="cellIs" priority="7" dxfId="101" operator="lessThan" stopIfTrue="1">
      <formula>0</formula>
    </cfRule>
  </conditionalFormatting>
  <conditionalFormatting sqref="N10:N66 Z10:Z66">
    <cfRule type="cellIs" priority="8" dxfId="101" operator="lessThan" stopIfTrue="1">
      <formula>0</formula>
    </cfRule>
    <cfRule type="cellIs" priority="9" dxfId="103" operator="greaterThanOrEqual" stopIfTrue="1">
      <formula>0</formula>
    </cfRule>
  </conditionalFormatting>
  <conditionalFormatting sqref="H7:H9">
    <cfRule type="cellIs" priority="4" dxfId="101" operator="lessThan" stopIfTrue="1">
      <formula>0</formula>
    </cfRule>
  </conditionalFormatting>
  <conditionalFormatting sqref="N7:N9">
    <cfRule type="cellIs" priority="3" dxfId="101" operator="lessThan" stopIfTrue="1">
      <formula>0</formula>
    </cfRule>
  </conditionalFormatting>
  <conditionalFormatting sqref="T7:T9">
    <cfRule type="cellIs" priority="2" dxfId="101" operator="lessThan" stopIfTrue="1">
      <formula>0</formula>
    </cfRule>
  </conditionalFormatting>
  <conditionalFormatting sqref="Z7:Z9">
    <cfRule type="cellIs" priority="1" dxfId="101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A34">
      <selection activeCell="A53" sqref="A53:Z56"/>
    </sheetView>
  </sheetViews>
  <sheetFormatPr defaultColWidth="8.00390625" defaultRowHeight="15"/>
  <cols>
    <col min="1" max="1" width="30.28125" style="80" customWidth="1"/>
    <col min="2" max="2" width="41.57421875" style="80" customWidth="1"/>
    <col min="3" max="3" width="9.57421875" style="80" customWidth="1"/>
    <col min="4" max="4" width="10.421875" style="80" customWidth="1"/>
    <col min="5" max="5" width="8.57421875" style="80" bestFit="1" customWidth="1"/>
    <col min="6" max="6" width="10.57421875" style="80" bestFit="1" customWidth="1"/>
    <col min="7" max="7" width="10.00390625" style="80" customWidth="1"/>
    <col min="8" max="8" width="10.7109375" style="80" customWidth="1"/>
    <col min="9" max="9" width="9.421875" style="80" customWidth="1"/>
    <col min="10" max="10" width="11.57421875" style="80" bestFit="1" customWidth="1"/>
    <col min="11" max="11" width="9.00390625" style="80" bestFit="1" customWidth="1"/>
    <col min="12" max="12" width="10.57421875" style="80" bestFit="1" customWidth="1"/>
    <col min="13" max="13" width="9.8515625" style="80" customWidth="1"/>
    <col min="14" max="14" width="10.00390625" style="80" customWidth="1"/>
    <col min="15" max="15" width="10.421875" style="80" customWidth="1"/>
    <col min="16" max="16" width="12.421875" style="80" bestFit="1" customWidth="1"/>
    <col min="17" max="17" width="9.421875" style="80" customWidth="1"/>
    <col min="18" max="18" width="10.57421875" style="80" bestFit="1" customWidth="1"/>
    <col min="19" max="19" width="11.8515625" style="80" customWidth="1"/>
    <col min="20" max="20" width="10.140625" style="80" customWidth="1"/>
    <col min="21" max="21" width="10.28125" style="80" customWidth="1"/>
    <col min="22" max="22" width="11.57421875" style="80" bestFit="1" customWidth="1"/>
    <col min="23" max="24" width="10.28125" style="80" customWidth="1"/>
    <col min="25" max="25" width="10.7109375" style="80" customWidth="1"/>
    <col min="26" max="26" width="9.8515625" style="80" bestFit="1" customWidth="1"/>
    <col min="27" max="16384" width="8.00390625" style="80" customWidth="1"/>
  </cols>
  <sheetData>
    <row r="1" spans="1:24" ht="15.75">
      <c r="A1" s="489" t="s">
        <v>148</v>
      </c>
      <c r="B1" s="485"/>
      <c r="C1" s="485"/>
      <c r="D1" s="485"/>
      <c r="E1" s="485"/>
      <c r="F1" s="485"/>
      <c r="G1" s="485"/>
      <c r="H1" s="485"/>
      <c r="I1" s="485"/>
      <c r="W1" s="483" t="s">
        <v>26</v>
      </c>
      <c r="X1" s="483"/>
    </row>
    <row r="2" spans="1:24" ht="15.75">
      <c r="A2" s="489" t="s">
        <v>149</v>
      </c>
      <c r="B2" s="485"/>
      <c r="C2" s="485"/>
      <c r="D2" s="485"/>
      <c r="E2" s="485"/>
      <c r="F2" s="485"/>
      <c r="G2" s="485"/>
      <c r="H2" s="485"/>
      <c r="I2" s="485"/>
      <c r="W2" s="483"/>
      <c r="X2" s="483"/>
    </row>
    <row r="3" ht="5.25" customHeight="1" thickBot="1"/>
    <row r="4" spans="1:26" ht="24.75" customHeight="1" thickTop="1">
      <c r="A4" s="586" t="s">
        <v>115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ht="21" customHeight="1" thickBot="1">
      <c r="A5" s="598" t="s">
        <v>40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600"/>
    </row>
    <row r="6" spans="1:26" s="99" customFormat="1" ht="19.5" customHeight="1" thickBot="1" thickTop="1">
      <c r="A6" s="662" t="s">
        <v>113</v>
      </c>
      <c r="B6" s="674" t="s">
        <v>114</v>
      </c>
      <c r="C6" s="677" t="s">
        <v>33</v>
      </c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9"/>
      <c r="O6" s="680" t="s">
        <v>32</v>
      </c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9"/>
    </row>
    <row r="7" spans="1:26" s="98" customFormat="1" ht="26.25" customHeight="1" thickBot="1">
      <c r="A7" s="663"/>
      <c r="B7" s="675"/>
      <c r="C7" s="671" t="s">
        <v>155</v>
      </c>
      <c r="D7" s="667"/>
      <c r="E7" s="667"/>
      <c r="F7" s="667"/>
      <c r="G7" s="668"/>
      <c r="H7" s="669" t="s">
        <v>31</v>
      </c>
      <c r="I7" s="671" t="s">
        <v>156</v>
      </c>
      <c r="J7" s="667"/>
      <c r="K7" s="667"/>
      <c r="L7" s="667"/>
      <c r="M7" s="668"/>
      <c r="N7" s="669" t="s">
        <v>30</v>
      </c>
      <c r="O7" s="666" t="s">
        <v>157</v>
      </c>
      <c r="P7" s="667"/>
      <c r="Q7" s="667"/>
      <c r="R7" s="667"/>
      <c r="S7" s="668"/>
      <c r="T7" s="669" t="s">
        <v>31</v>
      </c>
      <c r="U7" s="666" t="s">
        <v>158</v>
      </c>
      <c r="V7" s="667"/>
      <c r="W7" s="667"/>
      <c r="X7" s="667"/>
      <c r="Y7" s="668"/>
      <c r="Z7" s="669" t="s">
        <v>30</v>
      </c>
    </row>
    <row r="8" spans="1:26" s="93" customFormat="1" ht="26.25" customHeight="1">
      <c r="A8" s="664"/>
      <c r="B8" s="675"/>
      <c r="C8" s="602" t="s">
        <v>20</v>
      </c>
      <c r="D8" s="597"/>
      <c r="E8" s="593" t="s">
        <v>19</v>
      </c>
      <c r="F8" s="597"/>
      <c r="G8" s="582" t="s">
        <v>15</v>
      </c>
      <c r="H8" s="575"/>
      <c r="I8" s="672" t="s">
        <v>20</v>
      </c>
      <c r="J8" s="597"/>
      <c r="K8" s="593" t="s">
        <v>19</v>
      </c>
      <c r="L8" s="597"/>
      <c r="M8" s="582" t="s">
        <v>15</v>
      </c>
      <c r="N8" s="575"/>
      <c r="O8" s="672" t="s">
        <v>20</v>
      </c>
      <c r="P8" s="597"/>
      <c r="Q8" s="593" t="s">
        <v>19</v>
      </c>
      <c r="R8" s="597"/>
      <c r="S8" s="582" t="s">
        <v>15</v>
      </c>
      <c r="T8" s="575"/>
      <c r="U8" s="672" t="s">
        <v>20</v>
      </c>
      <c r="V8" s="597"/>
      <c r="W8" s="593" t="s">
        <v>19</v>
      </c>
      <c r="X8" s="597"/>
      <c r="Y8" s="582" t="s">
        <v>15</v>
      </c>
      <c r="Z8" s="575"/>
    </row>
    <row r="9" spans="1:26" s="93" customFormat="1" ht="19.5" customHeight="1" thickBot="1">
      <c r="A9" s="665"/>
      <c r="B9" s="676"/>
      <c r="C9" s="96" t="s">
        <v>28</v>
      </c>
      <c r="D9" s="94" t="s">
        <v>27</v>
      </c>
      <c r="E9" s="95" t="s">
        <v>28</v>
      </c>
      <c r="F9" s="180" t="s">
        <v>27</v>
      </c>
      <c r="G9" s="673"/>
      <c r="H9" s="670"/>
      <c r="I9" s="96" t="s">
        <v>28</v>
      </c>
      <c r="J9" s="94" t="s">
        <v>27</v>
      </c>
      <c r="K9" s="95" t="s">
        <v>28</v>
      </c>
      <c r="L9" s="180" t="s">
        <v>27</v>
      </c>
      <c r="M9" s="673"/>
      <c r="N9" s="670"/>
      <c r="O9" s="96" t="s">
        <v>28</v>
      </c>
      <c r="P9" s="94" t="s">
        <v>27</v>
      </c>
      <c r="Q9" s="95" t="s">
        <v>28</v>
      </c>
      <c r="R9" s="180" t="s">
        <v>27</v>
      </c>
      <c r="S9" s="673"/>
      <c r="T9" s="670"/>
      <c r="U9" s="96" t="s">
        <v>28</v>
      </c>
      <c r="V9" s="94" t="s">
        <v>27</v>
      </c>
      <c r="W9" s="95" t="s">
        <v>28</v>
      </c>
      <c r="X9" s="180" t="s">
        <v>27</v>
      </c>
      <c r="Y9" s="673"/>
      <c r="Z9" s="670"/>
    </row>
    <row r="10" spans="1:26" s="82" customFormat="1" ht="18" customHeight="1" thickBot="1" thickTop="1">
      <c r="A10" s="92" t="s">
        <v>22</v>
      </c>
      <c r="B10" s="178"/>
      <c r="C10" s="91">
        <f>SUM(C11:C56)</f>
        <v>14601.705999999991</v>
      </c>
      <c r="D10" s="85">
        <f>SUM(D11:D56)</f>
        <v>14601.706000000002</v>
      </c>
      <c r="E10" s="86">
        <f>SUM(E11:E56)</f>
        <v>1030.722</v>
      </c>
      <c r="F10" s="85">
        <f>SUM(F11:F56)</f>
        <v>1030.722</v>
      </c>
      <c r="G10" s="84">
        <f aca="true" t="shared" si="0" ref="G10:G21">SUM(C10:F10)</f>
        <v>31264.855999999996</v>
      </c>
      <c r="H10" s="88">
        <f aca="true" t="shared" si="1" ref="H10:H56">G10/$G$10</f>
        <v>1</v>
      </c>
      <c r="I10" s="87">
        <f>SUM(I11:I56)</f>
        <v>11702.400999999996</v>
      </c>
      <c r="J10" s="85">
        <f>SUM(J11:J56)</f>
        <v>11702.400999999998</v>
      </c>
      <c r="K10" s="86">
        <f>SUM(K11:K56)</f>
        <v>2518.912999999999</v>
      </c>
      <c r="L10" s="85">
        <f>SUM(L11:L56)</f>
        <v>2518.9129999999996</v>
      </c>
      <c r="M10" s="84">
        <f aca="true" t="shared" si="2" ref="M10:M21">SUM(I10:L10)</f>
        <v>28442.627999999997</v>
      </c>
      <c r="N10" s="90">
        <f aca="true" t="shared" si="3" ref="N10:N21">IF(ISERROR(G10/M10-1),"         /0",(G10/M10-1))</f>
        <v>0.09922528958997745</v>
      </c>
      <c r="O10" s="89">
        <f>SUM(O11:O56)</f>
        <v>125593.17599999999</v>
      </c>
      <c r="P10" s="85">
        <f>SUM(P11:P56)</f>
        <v>125593.17599999995</v>
      </c>
      <c r="Q10" s="86">
        <f>SUM(Q11:Q56)</f>
        <v>18690.222999999998</v>
      </c>
      <c r="R10" s="85">
        <f>SUM(R11:R56)</f>
        <v>18690.222999999998</v>
      </c>
      <c r="S10" s="84">
        <f aca="true" t="shared" si="4" ref="S10:S21">SUM(O10:R10)</f>
        <v>288566.79799999995</v>
      </c>
      <c r="T10" s="88">
        <f aca="true" t="shared" si="5" ref="T10:T56">S10/$S$10</f>
        <v>1</v>
      </c>
      <c r="U10" s="87">
        <f>SUM(U11:U56)</f>
        <v>124360.079</v>
      </c>
      <c r="V10" s="85">
        <f>SUM(V11:V56)</f>
        <v>124360.07899999995</v>
      </c>
      <c r="W10" s="86">
        <f>SUM(W11:W56)</f>
        <v>19280.73810000001</v>
      </c>
      <c r="X10" s="85">
        <f>SUM(X11:X56)</f>
        <v>19280.738099999995</v>
      </c>
      <c r="Y10" s="84">
        <f aca="true" t="shared" si="6" ref="Y10:Y21">SUM(U10:X10)</f>
        <v>287281.6342</v>
      </c>
      <c r="Z10" s="83">
        <f>IF(ISERROR(S10/Y10-1),"         /0",(S10/Y10-1))</f>
        <v>0.0044735327532468006</v>
      </c>
    </row>
    <row r="11" spans="1:26" ht="18.75" customHeight="1" thickTop="1">
      <c r="A11" s="319" t="s">
        <v>428</v>
      </c>
      <c r="B11" s="320" t="s">
        <v>429</v>
      </c>
      <c r="C11" s="321">
        <v>7291.539999999996</v>
      </c>
      <c r="D11" s="322">
        <v>5306.948000000001</v>
      </c>
      <c r="E11" s="323">
        <v>193.473</v>
      </c>
      <c r="F11" s="322">
        <v>100.17999999999999</v>
      </c>
      <c r="G11" s="324">
        <f t="shared" si="0"/>
        <v>12892.140999999998</v>
      </c>
      <c r="H11" s="325">
        <f t="shared" si="1"/>
        <v>0.4123524829284357</v>
      </c>
      <c r="I11" s="326">
        <v>5973.352</v>
      </c>
      <c r="J11" s="322">
        <v>4470.236999999999</v>
      </c>
      <c r="K11" s="323">
        <v>863.3230000000001</v>
      </c>
      <c r="L11" s="322">
        <v>890.1110000000001</v>
      </c>
      <c r="M11" s="324">
        <f t="shared" si="2"/>
        <v>12197.023000000001</v>
      </c>
      <c r="N11" s="327">
        <f t="shared" si="3"/>
        <v>0.0569907919334085</v>
      </c>
      <c r="O11" s="321">
        <v>64048.53999999998</v>
      </c>
      <c r="P11" s="322">
        <v>45867.497999999956</v>
      </c>
      <c r="Q11" s="323">
        <v>5446.452000000004</v>
      </c>
      <c r="R11" s="322">
        <v>5351.811000000004</v>
      </c>
      <c r="S11" s="324">
        <f t="shared" si="4"/>
        <v>120714.30099999995</v>
      </c>
      <c r="T11" s="325">
        <f t="shared" si="5"/>
        <v>0.41832359729756563</v>
      </c>
      <c r="U11" s="326">
        <v>61975.24900000002</v>
      </c>
      <c r="V11" s="322">
        <v>45886.77399999999</v>
      </c>
      <c r="W11" s="323">
        <v>5551.195000000007</v>
      </c>
      <c r="X11" s="322">
        <v>4851.660000000001</v>
      </c>
      <c r="Y11" s="324">
        <f t="shared" si="6"/>
        <v>118264.87800000003</v>
      </c>
      <c r="Z11" s="328">
        <f aca="true" t="shared" si="7" ref="Z11:Z21">IF(ISERROR(S11/Y11-1),"         /0",IF(S11/Y11&gt;5,"  *  ",(S11/Y11-1)))</f>
        <v>0.020711330713078846</v>
      </c>
    </row>
    <row r="12" spans="1:26" ht="18.75" customHeight="1">
      <c r="A12" s="329" t="s">
        <v>430</v>
      </c>
      <c r="B12" s="330" t="s">
        <v>431</v>
      </c>
      <c r="C12" s="281">
        <v>1375.234</v>
      </c>
      <c r="D12" s="282">
        <v>1469.895</v>
      </c>
      <c r="E12" s="283">
        <v>16.248</v>
      </c>
      <c r="F12" s="282">
        <v>22.23</v>
      </c>
      <c r="G12" s="284">
        <f t="shared" si="0"/>
        <v>2883.607</v>
      </c>
      <c r="H12" s="285">
        <f>G12/$G$10</f>
        <v>0.09223157784574476</v>
      </c>
      <c r="I12" s="286">
        <v>1253.672</v>
      </c>
      <c r="J12" s="282">
        <v>1169.3490000000002</v>
      </c>
      <c r="K12" s="283">
        <v>174.14</v>
      </c>
      <c r="L12" s="282">
        <v>129.767</v>
      </c>
      <c r="M12" s="284">
        <f t="shared" si="2"/>
        <v>2726.928</v>
      </c>
      <c r="N12" s="287">
        <f t="shared" si="3"/>
        <v>0.05745622913402926</v>
      </c>
      <c r="O12" s="281">
        <v>12693.380999999998</v>
      </c>
      <c r="P12" s="282">
        <v>13602.556000000004</v>
      </c>
      <c r="Q12" s="283">
        <v>424.9219999999998</v>
      </c>
      <c r="R12" s="282">
        <v>642.0949999999998</v>
      </c>
      <c r="S12" s="284">
        <f t="shared" si="4"/>
        <v>27362.954</v>
      </c>
      <c r="T12" s="285">
        <f>S12/$S$10</f>
        <v>0.094823639412598</v>
      </c>
      <c r="U12" s="286">
        <v>13381.068</v>
      </c>
      <c r="V12" s="282">
        <v>13280.387999999997</v>
      </c>
      <c r="W12" s="283">
        <v>875.4929999999999</v>
      </c>
      <c r="X12" s="282">
        <v>1067.4369999999994</v>
      </c>
      <c r="Y12" s="284">
        <f t="shared" si="6"/>
        <v>28604.385999999995</v>
      </c>
      <c r="Z12" s="288">
        <f t="shared" si="7"/>
        <v>-0.04340005759955812</v>
      </c>
    </row>
    <row r="13" spans="1:26" ht="18.75" customHeight="1">
      <c r="A13" s="329" t="s">
        <v>434</v>
      </c>
      <c r="B13" s="330" t="s">
        <v>435</v>
      </c>
      <c r="C13" s="281">
        <v>1677.899</v>
      </c>
      <c r="D13" s="282">
        <v>1156.74</v>
      </c>
      <c r="E13" s="283">
        <v>5.415</v>
      </c>
      <c r="F13" s="282">
        <v>7.644</v>
      </c>
      <c r="G13" s="284">
        <f t="shared" si="0"/>
        <v>2847.698</v>
      </c>
      <c r="H13" s="285">
        <f t="shared" si="1"/>
        <v>0.09108303585341958</v>
      </c>
      <c r="I13" s="286">
        <v>1128.799</v>
      </c>
      <c r="J13" s="282">
        <v>907.5199999999999</v>
      </c>
      <c r="K13" s="283">
        <v>128.412</v>
      </c>
      <c r="L13" s="282">
        <v>166.323</v>
      </c>
      <c r="M13" s="284">
        <f t="shared" si="2"/>
        <v>2331.0539999999996</v>
      </c>
      <c r="N13" s="287">
        <f t="shared" si="3"/>
        <v>0.22163536323053878</v>
      </c>
      <c r="O13" s="281">
        <v>13681.820999999996</v>
      </c>
      <c r="P13" s="282">
        <v>9126.142999999995</v>
      </c>
      <c r="Q13" s="283">
        <v>1435.0799999999988</v>
      </c>
      <c r="R13" s="282">
        <v>1624.2839999999992</v>
      </c>
      <c r="S13" s="284">
        <f t="shared" si="4"/>
        <v>25867.32799999999</v>
      </c>
      <c r="T13" s="285">
        <f t="shared" si="5"/>
        <v>0.08964069386804505</v>
      </c>
      <c r="U13" s="286">
        <v>12557.505999999998</v>
      </c>
      <c r="V13" s="282">
        <v>9736.406000000006</v>
      </c>
      <c r="W13" s="283">
        <v>777.1279999999997</v>
      </c>
      <c r="X13" s="282">
        <v>671.7230000000002</v>
      </c>
      <c r="Y13" s="284">
        <f t="shared" si="6"/>
        <v>23742.763000000006</v>
      </c>
      <c r="Z13" s="288">
        <f t="shared" si="7"/>
        <v>0.08948263519287902</v>
      </c>
    </row>
    <row r="14" spans="1:26" ht="18.75" customHeight="1">
      <c r="A14" s="329" t="s">
        <v>436</v>
      </c>
      <c r="B14" s="330" t="s">
        <v>437</v>
      </c>
      <c r="C14" s="281">
        <v>937.1890000000001</v>
      </c>
      <c r="D14" s="282">
        <v>1412.6170000000002</v>
      </c>
      <c r="E14" s="283">
        <v>9.014</v>
      </c>
      <c r="F14" s="282">
        <v>49.21399999999999</v>
      </c>
      <c r="G14" s="284">
        <f t="shared" si="0"/>
        <v>2408.0340000000006</v>
      </c>
      <c r="H14" s="285">
        <f t="shared" si="1"/>
        <v>0.07702047308326003</v>
      </c>
      <c r="I14" s="286">
        <v>884.258</v>
      </c>
      <c r="J14" s="282">
        <v>991.086</v>
      </c>
      <c r="K14" s="283">
        <v>49.842</v>
      </c>
      <c r="L14" s="282">
        <v>92.74399999999997</v>
      </c>
      <c r="M14" s="284">
        <f t="shared" si="2"/>
        <v>2017.93</v>
      </c>
      <c r="N14" s="287">
        <f t="shared" si="3"/>
        <v>0.1933188960964951</v>
      </c>
      <c r="O14" s="281">
        <v>9016.802000000007</v>
      </c>
      <c r="P14" s="282">
        <v>11670.702</v>
      </c>
      <c r="Q14" s="283">
        <v>169.32899999999995</v>
      </c>
      <c r="R14" s="282">
        <v>306.275</v>
      </c>
      <c r="S14" s="284">
        <f t="shared" si="4"/>
        <v>21163.10800000001</v>
      </c>
      <c r="T14" s="285">
        <f t="shared" si="5"/>
        <v>0.07333867980196396</v>
      </c>
      <c r="U14" s="286">
        <v>9618.839999999997</v>
      </c>
      <c r="V14" s="282">
        <v>11482.526000000003</v>
      </c>
      <c r="W14" s="283">
        <v>170.1009</v>
      </c>
      <c r="X14" s="282">
        <v>350.6690000000001</v>
      </c>
      <c r="Y14" s="284">
        <f t="shared" si="6"/>
        <v>21622.135900000005</v>
      </c>
      <c r="Z14" s="288">
        <f t="shared" si="7"/>
        <v>-0.02122953542253858</v>
      </c>
    </row>
    <row r="15" spans="1:26" ht="18.75" customHeight="1">
      <c r="A15" s="329" t="s">
        <v>440</v>
      </c>
      <c r="B15" s="330" t="s">
        <v>441</v>
      </c>
      <c r="C15" s="281">
        <v>210.55100000000002</v>
      </c>
      <c r="D15" s="282">
        <v>1244.4210000000003</v>
      </c>
      <c r="E15" s="283">
        <v>6.013</v>
      </c>
      <c r="F15" s="282">
        <v>12.321</v>
      </c>
      <c r="G15" s="284">
        <f aca="true" t="shared" si="8" ref="G15:G20">SUM(C15:F15)</f>
        <v>1473.306</v>
      </c>
      <c r="H15" s="285">
        <f aca="true" t="shared" si="9" ref="H15:H20">G15/$G$10</f>
        <v>0.047123389917420384</v>
      </c>
      <c r="I15" s="286">
        <v>142.034</v>
      </c>
      <c r="J15" s="282">
        <v>1110.771</v>
      </c>
      <c r="K15" s="283">
        <v>14.167000000000002</v>
      </c>
      <c r="L15" s="282">
        <v>151.383</v>
      </c>
      <c r="M15" s="284">
        <f aca="true" t="shared" si="10" ref="M15:M20">SUM(I15:L15)</f>
        <v>1418.3549999999998</v>
      </c>
      <c r="N15" s="287">
        <f aca="true" t="shared" si="11" ref="N15:N20">IF(ISERROR(G15/M15-1),"         /0",(G15/M15-1))</f>
        <v>0.03874276891187334</v>
      </c>
      <c r="O15" s="281">
        <v>1848.346</v>
      </c>
      <c r="P15" s="282">
        <v>11499.534000000003</v>
      </c>
      <c r="Q15" s="283">
        <v>309.06199999999995</v>
      </c>
      <c r="R15" s="282">
        <v>772.0139999999998</v>
      </c>
      <c r="S15" s="284">
        <f aca="true" t="shared" si="12" ref="S15:S20">SUM(O15:R15)</f>
        <v>14428.956000000002</v>
      </c>
      <c r="T15" s="285">
        <f aca="true" t="shared" si="13" ref="T15:T20">S15/$S$10</f>
        <v>0.05000213503425992</v>
      </c>
      <c r="U15" s="286">
        <v>1603.318</v>
      </c>
      <c r="V15" s="282">
        <v>11164.073000000002</v>
      </c>
      <c r="W15" s="283">
        <v>301.682</v>
      </c>
      <c r="X15" s="282">
        <v>2308.2250000000004</v>
      </c>
      <c r="Y15" s="284">
        <f aca="true" t="shared" si="14" ref="Y15:Y20">SUM(U15:X15)</f>
        <v>15377.298000000003</v>
      </c>
      <c r="Z15" s="288">
        <f t="shared" si="7"/>
        <v>-0.06167156284543618</v>
      </c>
    </row>
    <row r="16" spans="1:26" ht="18.75" customHeight="1">
      <c r="A16" s="329" t="s">
        <v>463</v>
      </c>
      <c r="B16" s="330" t="s">
        <v>464</v>
      </c>
      <c r="C16" s="281">
        <v>853.8489999999999</v>
      </c>
      <c r="D16" s="282">
        <v>610.532</v>
      </c>
      <c r="E16" s="283">
        <v>4.698</v>
      </c>
      <c r="F16" s="282">
        <v>1.768</v>
      </c>
      <c r="G16" s="284">
        <f t="shared" si="8"/>
        <v>1470.847</v>
      </c>
      <c r="H16" s="285">
        <f t="shared" si="9"/>
        <v>0.047044739307291236</v>
      </c>
      <c r="I16" s="286">
        <v>780.4709999999999</v>
      </c>
      <c r="J16" s="282">
        <v>559.634</v>
      </c>
      <c r="K16" s="283">
        <v>214.90099999999998</v>
      </c>
      <c r="L16" s="282">
        <v>145.59099999999998</v>
      </c>
      <c r="M16" s="284">
        <f t="shared" si="10"/>
        <v>1700.597</v>
      </c>
      <c r="N16" s="287">
        <f t="shared" si="11"/>
        <v>-0.13509961501754975</v>
      </c>
      <c r="O16" s="281">
        <v>5423.725</v>
      </c>
      <c r="P16" s="282">
        <v>4561.060999999999</v>
      </c>
      <c r="Q16" s="283">
        <v>1848.0390000000004</v>
      </c>
      <c r="R16" s="282">
        <v>1395.117</v>
      </c>
      <c r="S16" s="284">
        <f t="shared" si="12"/>
        <v>13227.942000000001</v>
      </c>
      <c r="T16" s="285">
        <f t="shared" si="13"/>
        <v>0.045840138545668735</v>
      </c>
      <c r="U16" s="286">
        <v>7329.589999999999</v>
      </c>
      <c r="V16" s="282">
        <v>5212.921000000001</v>
      </c>
      <c r="W16" s="283">
        <v>2011.0249999999999</v>
      </c>
      <c r="X16" s="282">
        <v>1353.7249999999995</v>
      </c>
      <c r="Y16" s="284">
        <f t="shared" si="14"/>
        <v>15907.260999999999</v>
      </c>
      <c r="Z16" s="288">
        <f t="shared" si="7"/>
        <v>-0.16843371086952041</v>
      </c>
    </row>
    <row r="17" spans="1:26" ht="18.75" customHeight="1">
      <c r="A17" s="329" t="s">
        <v>432</v>
      </c>
      <c r="B17" s="330" t="s">
        <v>433</v>
      </c>
      <c r="C17" s="281">
        <v>227.534</v>
      </c>
      <c r="D17" s="282">
        <v>587.7749999999999</v>
      </c>
      <c r="E17" s="283">
        <v>0.15500000000000003</v>
      </c>
      <c r="F17" s="282">
        <v>3.956</v>
      </c>
      <c r="G17" s="284">
        <f t="shared" si="8"/>
        <v>819.4199999999998</v>
      </c>
      <c r="H17" s="285">
        <f t="shared" si="9"/>
        <v>0.026208980460360985</v>
      </c>
      <c r="I17" s="286">
        <v>205.904</v>
      </c>
      <c r="J17" s="282">
        <v>543.059</v>
      </c>
      <c r="K17" s="283">
        <v>228.227</v>
      </c>
      <c r="L17" s="282">
        <v>51.49</v>
      </c>
      <c r="M17" s="284">
        <f t="shared" si="10"/>
        <v>1028.6799999999998</v>
      </c>
      <c r="N17" s="287">
        <f t="shared" si="11"/>
        <v>-0.203425749504219</v>
      </c>
      <c r="O17" s="281">
        <v>1967.8359999999998</v>
      </c>
      <c r="P17" s="282">
        <v>5255.784999999997</v>
      </c>
      <c r="Q17" s="283">
        <v>976.7289999999998</v>
      </c>
      <c r="R17" s="282">
        <v>96.62099999999998</v>
      </c>
      <c r="S17" s="284">
        <f t="shared" si="12"/>
        <v>8296.970999999996</v>
      </c>
      <c r="T17" s="285">
        <f t="shared" si="13"/>
        <v>0.02875234107840777</v>
      </c>
      <c r="U17" s="286">
        <v>1771.4500000000003</v>
      </c>
      <c r="V17" s="282">
        <v>5659.449</v>
      </c>
      <c r="W17" s="283">
        <v>955.8510000000001</v>
      </c>
      <c r="X17" s="282">
        <v>131.71200000000002</v>
      </c>
      <c r="Y17" s="284">
        <f t="shared" si="14"/>
        <v>8518.462</v>
      </c>
      <c r="Z17" s="288">
        <f>IF(ISERROR(S17/Y17-1),"         /0",IF(S17/Y17&gt;5,"  *  ",(S17/Y17-1)))</f>
        <v>-0.0260012899042108</v>
      </c>
    </row>
    <row r="18" spans="1:26" ht="18.75" customHeight="1">
      <c r="A18" s="329" t="s">
        <v>450</v>
      </c>
      <c r="B18" s="330" t="s">
        <v>451</v>
      </c>
      <c r="C18" s="281">
        <v>468.24499999999995</v>
      </c>
      <c r="D18" s="282">
        <v>308.12199999999996</v>
      </c>
      <c r="E18" s="283">
        <v>0.293</v>
      </c>
      <c r="F18" s="282">
        <v>3.229</v>
      </c>
      <c r="G18" s="284">
        <f t="shared" si="8"/>
        <v>779.889</v>
      </c>
      <c r="H18" s="285">
        <f t="shared" si="9"/>
        <v>0.0249445895416886</v>
      </c>
      <c r="I18" s="286">
        <v>181.492</v>
      </c>
      <c r="J18" s="282">
        <v>154.106</v>
      </c>
      <c r="K18" s="283">
        <v>43.932</v>
      </c>
      <c r="L18" s="282">
        <v>32.604</v>
      </c>
      <c r="M18" s="284">
        <f t="shared" si="10"/>
        <v>412.13399999999996</v>
      </c>
      <c r="N18" s="287">
        <f t="shared" si="11"/>
        <v>0.8923190030427</v>
      </c>
      <c r="O18" s="281">
        <v>3565.5339999999997</v>
      </c>
      <c r="P18" s="282">
        <v>2488.5679999999993</v>
      </c>
      <c r="Q18" s="283">
        <v>16.784999999999997</v>
      </c>
      <c r="R18" s="282">
        <v>34.018</v>
      </c>
      <c r="S18" s="284">
        <f t="shared" si="12"/>
        <v>6104.904999999999</v>
      </c>
      <c r="T18" s="285">
        <f t="shared" si="13"/>
        <v>0.021155950865837308</v>
      </c>
      <c r="U18" s="286">
        <v>2545.3</v>
      </c>
      <c r="V18" s="282">
        <v>1952.218</v>
      </c>
      <c r="W18" s="283">
        <v>73.37499999999999</v>
      </c>
      <c r="X18" s="282">
        <v>88.27199999999999</v>
      </c>
      <c r="Y18" s="284">
        <f t="shared" si="14"/>
        <v>4659.165</v>
      </c>
      <c r="Z18" s="288">
        <f>IF(ISERROR(S18/Y18-1),"         /0",IF(S18/Y18&gt;5,"  *  ",(S18/Y18-1)))</f>
        <v>0.31030023620112157</v>
      </c>
    </row>
    <row r="19" spans="1:26" ht="18.75" customHeight="1">
      <c r="A19" s="329" t="s">
        <v>442</v>
      </c>
      <c r="B19" s="330" t="s">
        <v>443</v>
      </c>
      <c r="C19" s="281">
        <v>165.21999999999997</v>
      </c>
      <c r="D19" s="282">
        <v>337.627</v>
      </c>
      <c r="E19" s="283">
        <v>1.9770000000000003</v>
      </c>
      <c r="F19" s="282">
        <v>3.71</v>
      </c>
      <c r="G19" s="284">
        <f t="shared" si="8"/>
        <v>508.53399999999993</v>
      </c>
      <c r="H19" s="285">
        <f t="shared" si="9"/>
        <v>0.016265355580080073</v>
      </c>
      <c r="I19" s="286">
        <v>98.802</v>
      </c>
      <c r="J19" s="282">
        <v>218.714</v>
      </c>
      <c r="K19" s="283">
        <v>10.991</v>
      </c>
      <c r="L19" s="282">
        <v>29.700000000000003</v>
      </c>
      <c r="M19" s="284">
        <f t="shared" si="10"/>
        <v>358.207</v>
      </c>
      <c r="N19" s="287">
        <f t="shared" si="11"/>
        <v>0.41966516567236245</v>
      </c>
      <c r="O19" s="281">
        <v>1405.0299999999997</v>
      </c>
      <c r="P19" s="282">
        <v>3000.2930000000006</v>
      </c>
      <c r="Q19" s="283">
        <v>40.31100000000002</v>
      </c>
      <c r="R19" s="282">
        <v>61.723</v>
      </c>
      <c r="S19" s="284">
        <f t="shared" si="12"/>
        <v>4507.357</v>
      </c>
      <c r="T19" s="285">
        <f t="shared" si="13"/>
        <v>0.015619804604131904</v>
      </c>
      <c r="U19" s="286">
        <v>1126.6499999999999</v>
      </c>
      <c r="V19" s="282">
        <v>2578.1810000000005</v>
      </c>
      <c r="W19" s="283">
        <v>240.9199999999999</v>
      </c>
      <c r="X19" s="282">
        <v>73.92699999999999</v>
      </c>
      <c r="Y19" s="284">
        <f t="shared" si="14"/>
        <v>4019.6780000000003</v>
      </c>
      <c r="Z19" s="288">
        <f>IF(ISERROR(S19/Y19-1),"         /0",IF(S19/Y19&gt;5,"  *  ",(S19/Y19-1)))</f>
        <v>0.12132290198369122</v>
      </c>
    </row>
    <row r="20" spans="1:26" ht="18.75" customHeight="1">
      <c r="A20" s="329" t="s">
        <v>444</v>
      </c>
      <c r="B20" s="330" t="s">
        <v>445</v>
      </c>
      <c r="C20" s="281">
        <v>206.965</v>
      </c>
      <c r="D20" s="282">
        <v>267.969</v>
      </c>
      <c r="E20" s="283">
        <v>1.74</v>
      </c>
      <c r="F20" s="282">
        <v>2.081</v>
      </c>
      <c r="G20" s="284">
        <f t="shared" si="8"/>
        <v>478.755</v>
      </c>
      <c r="H20" s="285">
        <f t="shared" si="9"/>
        <v>0.015312880379170788</v>
      </c>
      <c r="I20" s="286">
        <v>135.567</v>
      </c>
      <c r="J20" s="282">
        <v>166.77</v>
      </c>
      <c r="K20" s="283">
        <v>11.943999999999999</v>
      </c>
      <c r="L20" s="282">
        <v>19.984</v>
      </c>
      <c r="M20" s="284">
        <f t="shared" si="10"/>
        <v>334.265</v>
      </c>
      <c r="N20" s="287">
        <f t="shared" si="11"/>
        <v>0.4322618281902084</v>
      </c>
      <c r="O20" s="281">
        <v>1362.8809999999999</v>
      </c>
      <c r="P20" s="282">
        <v>2185.2610000000004</v>
      </c>
      <c r="Q20" s="283">
        <v>41.98499999999998</v>
      </c>
      <c r="R20" s="282">
        <v>38.95500000000002</v>
      </c>
      <c r="S20" s="284">
        <f t="shared" si="12"/>
        <v>3629.0820000000003</v>
      </c>
      <c r="T20" s="285">
        <f t="shared" si="13"/>
        <v>0.012576228537560309</v>
      </c>
      <c r="U20" s="286">
        <v>1895.0129999999997</v>
      </c>
      <c r="V20" s="282">
        <v>1777.7770000000003</v>
      </c>
      <c r="W20" s="283">
        <v>259.69999999999993</v>
      </c>
      <c r="X20" s="282">
        <v>53.792</v>
      </c>
      <c r="Y20" s="284">
        <f t="shared" si="14"/>
        <v>3986.2819999999997</v>
      </c>
      <c r="Z20" s="288">
        <f t="shared" si="7"/>
        <v>-0.08960730826369012</v>
      </c>
    </row>
    <row r="21" spans="1:26" ht="18.75" customHeight="1">
      <c r="A21" s="329" t="s">
        <v>497</v>
      </c>
      <c r="B21" s="330" t="s">
        <v>498</v>
      </c>
      <c r="C21" s="281">
        <v>93.184</v>
      </c>
      <c r="D21" s="282">
        <v>242.37900000000002</v>
      </c>
      <c r="E21" s="283">
        <v>22.678999999999995</v>
      </c>
      <c r="F21" s="282">
        <v>22.488999999999997</v>
      </c>
      <c r="G21" s="284">
        <f t="shared" si="0"/>
        <v>380.73099999999994</v>
      </c>
      <c r="H21" s="285">
        <f t="shared" si="1"/>
        <v>0.012177602865018792</v>
      </c>
      <c r="I21" s="286">
        <v>76.501</v>
      </c>
      <c r="J21" s="282">
        <v>159.553</v>
      </c>
      <c r="K21" s="283">
        <v>11.744</v>
      </c>
      <c r="L21" s="282">
        <v>12.038999999999998</v>
      </c>
      <c r="M21" s="284">
        <f t="shared" si="2"/>
        <v>259.837</v>
      </c>
      <c r="N21" s="287">
        <f t="shared" si="3"/>
        <v>0.4652686107059425</v>
      </c>
      <c r="O21" s="281">
        <v>925.3849999999996</v>
      </c>
      <c r="P21" s="282">
        <v>1756.4590000000007</v>
      </c>
      <c r="Q21" s="283">
        <v>121.61099999999992</v>
      </c>
      <c r="R21" s="282">
        <v>140.66199999999995</v>
      </c>
      <c r="S21" s="284">
        <f t="shared" si="4"/>
        <v>2944.117</v>
      </c>
      <c r="T21" s="285">
        <f t="shared" si="5"/>
        <v>0.010202549359126204</v>
      </c>
      <c r="U21" s="286">
        <v>956.6569999999999</v>
      </c>
      <c r="V21" s="282">
        <v>1531.328</v>
      </c>
      <c r="W21" s="283">
        <v>98.58999999999997</v>
      </c>
      <c r="X21" s="282">
        <v>124.77999999999994</v>
      </c>
      <c r="Y21" s="284">
        <f t="shared" si="6"/>
        <v>2711.3549999999996</v>
      </c>
      <c r="Z21" s="288">
        <f t="shared" si="7"/>
        <v>0.08584711334369732</v>
      </c>
    </row>
    <row r="22" spans="1:26" ht="18.75" customHeight="1">
      <c r="A22" s="329" t="s">
        <v>456</v>
      </c>
      <c r="B22" s="330" t="s">
        <v>456</v>
      </c>
      <c r="C22" s="281">
        <v>181.027</v>
      </c>
      <c r="D22" s="282">
        <v>190.75400000000002</v>
      </c>
      <c r="E22" s="283">
        <v>3.9320000000000004</v>
      </c>
      <c r="F22" s="282">
        <v>2.208</v>
      </c>
      <c r="G22" s="284">
        <f aca="true" t="shared" si="15" ref="G22:G56">SUM(C22:F22)</f>
        <v>377.92100000000005</v>
      </c>
      <c r="H22" s="285">
        <f t="shared" si="1"/>
        <v>0.012087725591955392</v>
      </c>
      <c r="I22" s="286">
        <v>31.567</v>
      </c>
      <c r="J22" s="282">
        <v>47.559</v>
      </c>
      <c r="K22" s="283">
        <v>3.263000000000001</v>
      </c>
      <c r="L22" s="282">
        <v>2.629000000000001</v>
      </c>
      <c r="M22" s="284">
        <f aca="true" t="shared" si="16" ref="M22:M56">SUM(I22:L22)</f>
        <v>85.01800000000001</v>
      </c>
      <c r="N22" s="287">
        <f aca="true" t="shared" si="17" ref="N22:N55">IF(ISERROR(G22/M22-1),"         /0",(G22/M22-1))</f>
        <v>3.4451880778188144</v>
      </c>
      <c r="O22" s="281">
        <v>693.945</v>
      </c>
      <c r="P22" s="282">
        <v>735.504</v>
      </c>
      <c r="Q22" s="283">
        <v>30.09600000000001</v>
      </c>
      <c r="R22" s="282">
        <v>24.767</v>
      </c>
      <c r="S22" s="284">
        <f aca="true" t="shared" si="18" ref="S22:S56">SUM(O22:R22)</f>
        <v>1484.3120000000001</v>
      </c>
      <c r="T22" s="285">
        <f t="shared" si="5"/>
        <v>0.005143737984714376</v>
      </c>
      <c r="U22" s="286">
        <v>245.54099999999997</v>
      </c>
      <c r="V22" s="282">
        <v>357.889</v>
      </c>
      <c r="W22" s="283">
        <v>42.255000000000024</v>
      </c>
      <c r="X22" s="282">
        <v>37.406000000000006</v>
      </c>
      <c r="Y22" s="284">
        <f aca="true" t="shared" si="19" ref="Y22:Y56">SUM(U22:X22)</f>
        <v>683.0909999999999</v>
      </c>
      <c r="Z22" s="288">
        <f aca="true" t="shared" si="20" ref="Z22:Z56">IF(ISERROR(S22/Y22-1),"         /0",IF(S22/Y22&gt;5,"  *  ",(S22/Y22-1)))</f>
        <v>1.1729344992102084</v>
      </c>
    </row>
    <row r="23" spans="1:26" ht="18.75" customHeight="1">
      <c r="A23" s="329" t="s">
        <v>511</v>
      </c>
      <c r="B23" s="330" t="s">
        <v>511</v>
      </c>
      <c r="C23" s="281">
        <v>114.644</v>
      </c>
      <c r="D23" s="282">
        <v>45.74</v>
      </c>
      <c r="E23" s="283">
        <v>134.121</v>
      </c>
      <c r="F23" s="282">
        <v>45.067</v>
      </c>
      <c r="G23" s="284">
        <f t="shared" si="15"/>
        <v>339.572</v>
      </c>
      <c r="H23" s="285">
        <f t="shared" si="1"/>
        <v>0.010861140700600062</v>
      </c>
      <c r="I23" s="286">
        <v>85.215</v>
      </c>
      <c r="J23" s="282">
        <v>18.012</v>
      </c>
      <c r="K23" s="283">
        <v>199.287</v>
      </c>
      <c r="L23" s="282">
        <v>47.585</v>
      </c>
      <c r="M23" s="284">
        <f t="shared" si="16"/>
        <v>350.099</v>
      </c>
      <c r="N23" s="287">
        <f t="shared" si="17"/>
        <v>-0.030068637728185466</v>
      </c>
      <c r="O23" s="281">
        <v>1178.6270000000002</v>
      </c>
      <c r="P23" s="282">
        <v>297.915</v>
      </c>
      <c r="Q23" s="283">
        <v>1885.9989999999984</v>
      </c>
      <c r="R23" s="282">
        <v>383.6339999999997</v>
      </c>
      <c r="S23" s="284">
        <f t="shared" si="18"/>
        <v>3746.174999999998</v>
      </c>
      <c r="T23" s="285">
        <f t="shared" si="5"/>
        <v>0.012982002870614375</v>
      </c>
      <c r="U23" s="286">
        <v>958.4129999999999</v>
      </c>
      <c r="V23" s="282">
        <v>185.898</v>
      </c>
      <c r="W23" s="283">
        <v>2020.8069999999975</v>
      </c>
      <c r="X23" s="282">
        <v>467.86600000000027</v>
      </c>
      <c r="Y23" s="284">
        <f t="shared" si="19"/>
        <v>3632.983999999998</v>
      </c>
      <c r="Z23" s="288">
        <f t="shared" si="20"/>
        <v>0.03115648183421671</v>
      </c>
    </row>
    <row r="24" spans="1:26" ht="18.75" customHeight="1">
      <c r="A24" s="329" t="s">
        <v>499</v>
      </c>
      <c r="B24" s="330" t="s">
        <v>500</v>
      </c>
      <c r="C24" s="281">
        <v>161.034</v>
      </c>
      <c r="D24" s="282">
        <v>139.45100000000002</v>
      </c>
      <c r="E24" s="283">
        <v>13.822000000000001</v>
      </c>
      <c r="F24" s="282">
        <v>11.117999999999999</v>
      </c>
      <c r="G24" s="284">
        <f>SUM(C24:F24)</f>
        <v>325.425</v>
      </c>
      <c r="H24" s="285">
        <f>G24/$G$10</f>
        <v>0.010408651810198647</v>
      </c>
      <c r="I24" s="286">
        <v>148.83200000000002</v>
      </c>
      <c r="J24" s="282">
        <v>114.741</v>
      </c>
      <c r="K24" s="283">
        <v>27.006</v>
      </c>
      <c r="L24" s="282">
        <v>15.683</v>
      </c>
      <c r="M24" s="284">
        <f>SUM(I24:L24)</f>
        <v>306.26200000000006</v>
      </c>
      <c r="N24" s="287">
        <f>IF(ISERROR(G24/M24-1),"         /0",(G24/M24-1))</f>
        <v>0.06257060947815907</v>
      </c>
      <c r="O24" s="281">
        <v>1494</v>
      </c>
      <c r="P24" s="282">
        <v>1276.3319999999999</v>
      </c>
      <c r="Q24" s="283">
        <v>112.03199999999998</v>
      </c>
      <c r="R24" s="282">
        <v>75.85699999999999</v>
      </c>
      <c r="S24" s="284">
        <f>SUM(O24:R24)</f>
        <v>2958.221</v>
      </c>
      <c r="T24" s="285">
        <f>S24/$S$10</f>
        <v>0.010251425390941893</v>
      </c>
      <c r="U24" s="286">
        <v>1353.516</v>
      </c>
      <c r="V24" s="282">
        <v>1104.6350000000002</v>
      </c>
      <c r="W24" s="283">
        <v>91.58900000000001</v>
      </c>
      <c r="X24" s="282">
        <v>73.44599999999998</v>
      </c>
      <c r="Y24" s="284">
        <f>SUM(U24:X24)</f>
        <v>2623.186</v>
      </c>
      <c r="Z24" s="288">
        <f>IF(ISERROR(S24/Y24-1),"         /0",IF(S24/Y24&gt;5,"  *  ",(S24/Y24-1)))</f>
        <v>0.12772064199793687</v>
      </c>
    </row>
    <row r="25" spans="1:26" ht="18.75" customHeight="1">
      <c r="A25" s="329" t="s">
        <v>501</v>
      </c>
      <c r="B25" s="330" t="s">
        <v>501</v>
      </c>
      <c r="C25" s="281">
        <v>47.21999999999999</v>
      </c>
      <c r="D25" s="282">
        <v>121.278</v>
      </c>
      <c r="E25" s="283">
        <v>45.276</v>
      </c>
      <c r="F25" s="282">
        <v>111.192</v>
      </c>
      <c r="G25" s="284">
        <f>SUM(C25:F25)</f>
        <v>324.966</v>
      </c>
      <c r="H25" s="285">
        <f>G25/$G$10</f>
        <v>0.010393970789438468</v>
      </c>
      <c r="I25" s="286">
        <v>56.706999999999994</v>
      </c>
      <c r="J25" s="282">
        <v>109.805</v>
      </c>
      <c r="K25" s="283">
        <v>108.90899999999996</v>
      </c>
      <c r="L25" s="282">
        <v>202.644</v>
      </c>
      <c r="M25" s="284">
        <f>SUM(I25:L25)</f>
        <v>478.06499999999994</v>
      </c>
      <c r="N25" s="287">
        <f>IF(ISERROR(G25/M25-1),"         /0",(G25/M25-1))</f>
        <v>-0.32024724671331295</v>
      </c>
      <c r="O25" s="281">
        <v>459.13800000000003</v>
      </c>
      <c r="P25" s="282">
        <v>1383.447</v>
      </c>
      <c r="Q25" s="283">
        <v>564.4230000000003</v>
      </c>
      <c r="R25" s="282">
        <v>1821.833999999999</v>
      </c>
      <c r="S25" s="284">
        <f>SUM(O25:R25)</f>
        <v>4228.841999999999</v>
      </c>
      <c r="T25" s="285">
        <f>S25/$S$10</f>
        <v>0.014654638126455557</v>
      </c>
      <c r="U25" s="286">
        <v>487.0060000000001</v>
      </c>
      <c r="V25" s="282">
        <v>1131.6360000000004</v>
      </c>
      <c r="W25" s="283">
        <v>682.8122000000001</v>
      </c>
      <c r="X25" s="282">
        <v>1894.8819999999967</v>
      </c>
      <c r="Y25" s="284">
        <f>SUM(U25:X25)</f>
        <v>4196.336199999997</v>
      </c>
      <c r="Z25" s="288">
        <f>IF(ISERROR(S25/Y25-1),"         /0",IF(S25/Y25&gt;5,"  *  ",(S25/Y25-1)))</f>
        <v>0.007746233488156173</v>
      </c>
    </row>
    <row r="26" spans="1:26" ht="18.75" customHeight="1">
      <c r="A26" s="329" t="s">
        <v>469</v>
      </c>
      <c r="B26" s="330" t="s">
        <v>470</v>
      </c>
      <c r="C26" s="281">
        <v>86.03</v>
      </c>
      <c r="D26" s="282">
        <v>67.469</v>
      </c>
      <c r="E26" s="283">
        <v>94.46999999999998</v>
      </c>
      <c r="F26" s="282">
        <v>68.818</v>
      </c>
      <c r="G26" s="284">
        <f>SUM(C26:F26)</f>
        <v>316.787</v>
      </c>
      <c r="H26" s="285">
        <f>G26/$G$10</f>
        <v>0.010132367153714062</v>
      </c>
      <c r="I26" s="286">
        <v>88.095</v>
      </c>
      <c r="J26" s="282">
        <v>49.131</v>
      </c>
      <c r="K26" s="283">
        <v>90.964</v>
      </c>
      <c r="L26" s="282">
        <v>46.577999999999996</v>
      </c>
      <c r="M26" s="284">
        <f>SUM(I26:L26)</f>
        <v>274.768</v>
      </c>
      <c r="N26" s="287">
        <f>IF(ISERROR(G26/M26-1),"         /0",(G26/M26-1))</f>
        <v>0.15292537704536202</v>
      </c>
      <c r="O26" s="281">
        <v>891.824</v>
      </c>
      <c r="P26" s="282">
        <v>432.89000000000004</v>
      </c>
      <c r="Q26" s="283">
        <v>836.9799999999979</v>
      </c>
      <c r="R26" s="282">
        <v>525.578</v>
      </c>
      <c r="S26" s="284">
        <f>SUM(O26:R26)</f>
        <v>2687.2719999999977</v>
      </c>
      <c r="T26" s="285">
        <f>S26/$S$10</f>
        <v>0.009312478145874558</v>
      </c>
      <c r="U26" s="286">
        <v>884.2840000000003</v>
      </c>
      <c r="V26" s="282">
        <v>478.61100000000005</v>
      </c>
      <c r="W26" s="283">
        <v>952.0679999999998</v>
      </c>
      <c r="X26" s="282">
        <v>541.7400000000004</v>
      </c>
      <c r="Y26" s="284">
        <f>SUM(U26:X26)</f>
        <v>2856.7030000000004</v>
      </c>
      <c r="Z26" s="288">
        <f>IF(ISERROR(S26/Y26-1),"         /0",IF(S26/Y26&gt;5,"  *  ",(S26/Y26-1)))</f>
        <v>-0.059309980771540705</v>
      </c>
    </row>
    <row r="27" spans="1:26" ht="18.75" customHeight="1">
      <c r="A27" s="329" t="s">
        <v>438</v>
      </c>
      <c r="B27" s="330" t="s">
        <v>439</v>
      </c>
      <c r="C27" s="281">
        <v>119.737</v>
      </c>
      <c r="D27" s="282">
        <v>160.88500000000002</v>
      </c>
      <c r="E27" s="283">
        <v>1.09</v>
      </c>
      <c r="F27" s="282">
        <v>4.122</v>
      </c>
      <c r="G27" s="284">
        <f>SUM(C27:F27)</f>
        <v>285.834</v>
      </c>
      <c r="H27" s="285">
        <f>G27/$G$10</f>
        <v>0.009142341803845188</v>
      </c>
      <c r="I27" s="286">
        <v>46.907000000000004</v>
      </c>
      <c r="J27" s="282">
        <v>141.29</v>
      </c>
      <c r="K27" s="283">
        <v>4.019</v>
      </c>
      <c r="L27" s="282">
        <v>5.04</v>
      </c>
      <c r="M27" s="284">
        <f>SUM(I27:L27)</f>
        <v>197.256</v>
      </c>
      <c r="N27" s="287">
        <f>IF(ISERROR(G27/M27-1),"         /0",(G27/M27-1))</f>
        <v>0.44905097943788785</v>
      </c>
      <c r="O27" s="281">
        <v>1159.346</v>
      </c>
      <c r="P27" s="282">
        <v>1510.1300000000003</v>
      </c>
      <c r="Q27" s="283">
        <v>3.535</v>
      </c>
      <c r="R27" s="282">
        <v>14.695</v>
      </c>
      <c r="S27" s="284">
        <f>SUM(O27:R27)</f>
        <v>2687.7060000000006</v>
      </c>
      <c r="T27" s="285">
        <f>S27/$S$10</f>
        <v>0.009313982130404347</v>
      </c>
      <c r="U27" s="286">
        <v>890.5660000000003</v>
      </c>
      <c r="V27" s="282">
        <v>1546.769</v>
      </c>
      <c r="W27" s="283">
        <v>6.576</v>
      </c>
      <c r="X27" s="282">
        <v>12.954</v>
      </c>
      <c r="Y27" s="284">
        <f>SUM(U27:X27)</f>
        <v>2456.8650000000002</v>
      </c>
      <c r="Z27" s="288">
        <f>IF(ISERROR(S27/Y27-1),"         /0",IF(S27/Y27&gt;5,"  *  ",(S27/Y27-1)))</f>
        <v>0.09395754345476881</v>
      </c>
    </row>
    <row r="28" spans="1:26" ht="18.75" customHeight="1">
      <c r="A28" s="329" t="s">
        <v>448</v>
      </c>
      <c r="B28" s="330" t="s">
        <v>449</v>
      </c>
      <c r="C28" s="281">
        <v>35.177</v>
      </c>
      <c r="D28" s="282">
        <v>176.635</v>
      </c>
      <c r="E28" s="283">
        <v>0.253</v>
      </c>
      <c r="F28" s="282">
        <v>1.613</v>
      </c>
      <c r="G28" s="284">
        <f t="shared" si="15"/>
        <v>213.67799999999997</v>
      </c>
      <c r="H28" s="285">
        <f t="shared" si="1"/>
        <v>0.0068344469585914615</v>
      </c>
      <c r="I28" s="286">
        <v>24.820999999999998</v>
      </c>
      <c r="J28" s="282">
        <v>100.581</v>
      </c>
      <c r="K28" s="283">
        <v>3.5269999999999997</v>
      </c>
      <c r="L28" s="282">
        <v>15.317</v>
      </c>
      <c r="M28" s="284">
        <f t="shared" si="16"/>
        <v>144.246</v>
      </c>
      <c r="N28" s="287">
        <f t="shared" si="17"/>
        <v>0.4813443700345241</v>
      </c>
      <c r="O28" s="281">
        <v>309.916</v>
      </c>
      <c r="P28" s="282">
        <v>1555.3609999999996</v>
      </c>
      <c r="Q28" s="283">
        <v>6.413999999999998</v>
      </c>
      <c r="R28" s="282">
        <v>19.146</v>
      </c>
      <c r="S28" s="284">
        <f t="shared" si="18"/>
        <v>1890.8369999999995</v>
      </c>
      <c r="T28" s="285">
        <f t="shared" si="5"/>
        <v>0.006552510590632814</v>
      </c>
      <c r="U28" s="286">
        <v>357.725</v>
      </c>
      <c r="V28" s="282">
        <v>1335.042</v>
      </c>
      <c r="W28" s="283">
        <v>12.458</v>
      </c>
      <c r="X28" s="282">
        <v>35.597</v>
      </c>
      <c r="Y28" s="284">
        <f t="shared" si="19"/>
        <v>1740.822</v>
      </c>
      <c r="Z28" s="288">
        <f t="shared" si="20"/>
        <v>0.08617480707389946</v>
      </c>
    </row>
    <row r="29" spans="1:26" ht="18.75" customHeight="1">
      <c r="A29" s="329" t="s">
        <v>457</v>
      </c>
      <c r="B29" s="330" t="s">
        <v>458</v>
      </c>
      <c r="C29" s="281">
        <v>44.915</v>
      </c>
      <c r="D29" s="282">
        <v>151.315</v>
      </c>
      <c r="E29" s="283">
        <v>0.8500000000000001</v>
      </c>
      <c r="F29" s="282">
        <v>2.294</v>
      </c>
      <c r="G29" s="284">
        <f t="shared" si="15"/>
        <v>199.374</v>
      </c>
      <c r="H29" s="285">
        <f t="shared" si="1"/>
        <v>0.006376936455424583</v>
      </c>
      <c r="I29" s="286">
        <v>32.440000000000005</v>
      </c>
      <c r="J29" s="282">
        <v>91.542</v>
      </c>
      <c r="K29" s="283">
        <v>5.992000000000001</v>
      </c>
      <c r="L29" s="282">
        <v>9.329</v>
      </c>
      <c r="M29" s="284">
        <f t="shared" si="16"/>
        <v>139.303</v>
      </c>
      <c r="N29" s="287" t="s">
        <v>43</v>
      </c>
      <c r="O29" s="281">
        <v>438.5469999999999</v>
      </c>
      <c r="P29" s="282">
        <v>1369.023</v>
      </c>
      <c r="Q29" s="283">
        <v>6.515999999999999</v>
      </c>
      <c r="R29" s="282">
        <v>7.870999999999999</v>
      </c>
      <c r="S29" s="284">
        <f t="shared" si="18"/>
        <v>1821.9569999999999</v>
      </c>
      <c r="T29" s="285">
        <f t="shared" si="5"/>
        <v>0.006313813691067814</v>
      </c>
      <c r="U29" s="286">
        <v>412.708</v>
      </c>
      <c r="V29" s="282">
        <v>1179.2180000000003</v>
      </c>
      <c r="W29" s="283">
        <v>12.509</v>
      </c>
      <c r="X29" s="282">
        <v>19.567</v>
      </c>
      <c r="Y29" s="284">
        <f t="shared" si="19"/>
        <v>1624.0020000000004</v>
      </c>
      <c r="Z29" s="288">
        <f t="shared" si="20"/>
        <v>0.12189332279147402</v>
      </c>
    </row>
    <row r="30" spans="1:26" ht="18.75" customHeight="1">
      <c r="A30" s="329" t="s">
        <v>473</v>
      </c>
      <c r="B30" s="330" t="s">
        <v>474</v>
      </c>
      <c r="C30" s="281">
        <v>0.027999999999999997</v>
      </c>
      <c r="D30" s="282">
        <v>3.037</v>
      </c>
      <c r="E30" s="283">
        <v>84.72800000000001</v>
      </c>
      <c r="F30" s="282">
        <v>100.069</v>
      </c>
      <c r="G30" s="284">
        <f t="shared" si="15"/>
        <v>187.86200000000002</v>
      </c>
      <c r="H30" s="285">
        <f t="shared" si="1"/>
        <v>0.006008727499016789</v>
      </c>
      <c r="I30" s="286">
        <v>0.44499999999999995</v>
      </c>
      <c r="J30" s="282">
        <v>3.227</v>
      </c>
      <c r="K30" s="283">
        <v>22.221</v>
      </c>
      <c r="L30" s="282">
        <v>32.439</v>
      </c>
      <c r="M30" s="284">
        <f t="shared" si="16"/>
        <v>58.332</v>
      </c>
      <c r="N30" s="287">
        <f t="shared" si="17"/>
        <v>2.220565041486663</v>
      </c>
      <c r="O30" s="281">
        <v>34.511</v>
      </c>
      <c r="P30" s="282">
        <v>74.571</v>
      </c>
      <c r="Q30" s="283">
        <v>478.174</v>
      </c>
      <c r="R30" s="282">
        <v>732.7959999999998</v>
      </c>
      <c r="S30" s="284">
        <f t="shared" si="18"/>
        <v>1320.0519999999997</v>
      </c>
      <c r="T30" s="285">
        <f t="shared" si="5"/>
        <v>0.004574511028812123</v>
      </c>
      <c r="U30" s="286">
        <v>105.389</v>
      </c>
      <c r="V30" s="282">
        <v>175.89499999999998</v>
      </c>
      <c r="W30" s="283">
        <v>453.68799999999993</v>
      </c>
      <c r="X30" s="282">
        <v>585.9729999999998</v>
      </c>
      <c r="Y30" s="284">
        <f t="shared" si="19"/>
        <v>1320.9449999999997</v>
      </c>
      <c r="Z30" s="288">
        <f t="shared" si="20"/>
        <v>-0.0006760311746515368</v>
      </c>
    </row>
    <row r="31" spans="1:26" ht="18.75" customHeight="1">
      <c r="A31" s="329" t="s">
        <v>446</v>
      </c>
      <c r="B31" s="330" t="s">
        <v>447</v>
      </c>
      <c r="C31" s="281">
        <v>18.909000000000002</v>
      </c>
      <c r="D31" s="282">
        <v>7.415</v>
      </c>
      <c r="E31" s="283">
        <v>69.832</v>
      </c>
      <c r="F31" s="282">
        <v>54.023</v>
      </c>
      <c r="G31" s="284">
        <f t="shared" si="15"/>
        <v>150.179</v>
      </c>
      <c r="H31" s="285">
        <f t="shared" si="1"/>
        <v>0.004803444480921327</v>
      </c>
      <c r="I31" s="286">
        <v>22.808999999999997</v>
      </c>
      <c r="J31" s="282">
        <v>10.149000000000001</v>
      </c>
      <c r="K31" s="283">
        <v>51.063</v>
      </c>
      <c r="L31" s="282">
        <v>40.162</v>
      </c>
      <c r="M31" s="284">
        <f t="shared" si="16"/>
        <v>124.18299999999999</v>
      </c>
      <c r="N31" s="287">
        <f t="shared" si="17"/>
        <v>0.20933622154401177</v>
      </c>
      <c r="O31" s="281">
        <v>199.66200000000006</v>
      </c>
      <c r="P31" s="282">
        <v>92.94900000000001</v>
      </c>
      <c r="Q31" s="283">
        <v>622.8279999999993</v>
      </c>
      <c r="R31" s="282">
        <v>544.8199999999987</v>
      </c>
      <c r="S31" s="284">
        <f t="shared" si="18"/>
        <v>1460.2589999999982</v>
      </c>
      <c r="T31" s="285">
        <f t="shared" si="5"/>
        <v>0.005060384666984448</v>
      </c>
      <c r="U31" s="286">
        <v>392.42999999999995</v>
      </c>
      <c r="V31" s="282">
        <v>200.95999999999998</v>
      </c>
      <c r="W31" s="283">
        <v>485.2499999999999</v>
      </c>
      <c r="X31" s="282">
        <v>413.4450000000002</v>
      </c>
      <c r="Y31" s="284">
        <f t="shared" si="19"/>
        <v>1492.085</v>
      </c>
      <c r="Z31" s="288">
        <f t="shared" si="20"/>
        <v>-0.02132988402135394</v>
      </c>
    </row>
    <row r="32" spans="1:26" ht="18.75" customHeight="1">
      <c r="A32" s="329" t="s">
        <v>454</v>
      </c>
      <c r="B32" s="330" t="s">
        <v>455</v>
      </c>
      <c r="C32" s="281">
        <v>24.286</v>
      </c>
      <c r="D32" s="282">
        <v>121.28800000000001</v>
      </c>
      <c r="E32" s="283">
        <v>0</v>
      </c>
      <c r="F32" s="282">
        <v>1.1</v>
      </c>
      <c r="G32" s="284">
        <f t="shared" si="15"/>
        <v>146.674</v>
      </c>
      <c r="H32" s="285">
        <f t="shared" si="1"/>
        <v>0.004691337775552205</v>
      </c>
      <c r="I32" s="286">
        <v>19.122</v>
      </c>
      <c r="J32" s="282">
        <v>77.404</v>
      </c>
      <c r="K32" s="283">
        <v>0.13</v>
      </c>
      <c r="L32" s="282">
        <v>3.277</v>
      </c>
      <c r="M32" s="284">
        <f t="shared" si="16"/>
        <v>99.93299999999999</v>
      </c>
      <c r="N32" s="287">
        <f t="shared" si="17"/>
        <v>0.467723374661023</v>
      </c>
      <c r="O32" s="281">
        <v>201.76200000000006</v>
      </c>
      <c r="P32" s="282">
        <v>1099.8490000000002</v>
      </c>
      <c r="Q32" s="283">
        <v>4.827</v>
      </c>
      <c r="R32" s="282">
        <v>11.198</v>
      </c>
      <c r="S32" s="284">
        <f t="shared" si="18"/>
        <v>1317.6360000000004</v>
      </c>
      <c r="T32" s="285">
        <f t="shared" si="5"/>
        <v>0.00456613861723621</v>
      </c>
      <c r="U32" s="286">
        <v>257.479</v>
      </c>
      <c r="V32" s="282">
        <v>1006.2429999999999</v>
      </c>
      <c r="W32" s="283">
        <v>4.312999999999998</v>
      </c>
      <c r="X32" s="282">
        <v>6.1549999999999985</v>
      </c>
      <c r="Y32" s="284">
        <f t="shared" si="19"/>
        <v>1274.19</v>
      </c>
      <c r="Z32" s="288">
        <f t="shared" si="20"/>
        <v>0.0340969557130415</v>
      </c>
    </row>
    <row r="33" spans="1:26" ht="18.75" customHeight="1">
      <c r="A33" s="329" t="s">
        <v>499</v>
      </c>
      <c r="B33" s="330" t="s">
        <v>526</v>
      </c>
      <c r="C33" s="281">
        <v>35.335</v>
      </c>
      <c r="D33" s="282">
        <v>2.3149999999999995</v>
      </c>
      <c r="E33" s="283">
        <v>35.358000000000004</v>
      </c>
      <c r="F33" s="282">
        <v>44.804</v>
      </c>
      <c r="G33" s="284">
        <f t="shared" si="15"/>
        <v>117.81200000000001</v>
      </c>
      <c r="H33" s="285">
        <f t="shared" si="1"/>
        <v>0.0037681926313685894</v>
      </c>
      <c r="I33" s="286">
        <v>52.58500000000001</v>
      </c>
      <c r="J33" s="282">
        <v>0</v>
      </c>
      <c r="K33" s="283">
        <v>18.964999999999996</v>
      </c>
      <c r="L33" s="282">
        <v>37.343</v>
      </c>
      <c r="M33" s="284">
        <f t="shared" si="16"/>
        <v>108.89300000000001</v>
      </c>
      <c r="N33" s="287">
        <f t="shared" si="17"/>
        <v>0.08190609130063442</v>
      </c>
      <c r="O33" s="281">
        <v>301.81700000000006</v>
      </c>
      <c r="P33" s="282">
        <v>19.732000000000003</v>
      </c>
      <c r="Q33" s="283">
        <v>258.58300000000014</v>
      </c>
      <c r="R33" s="282">
        <v>369.6240000000001</v>
      </c>
      <c r="S33" s="284">
        <f t="shared" si="18"/>
        <v>949.7560000000003</v>
      </c>
      <c r="T33" s="285">
        <f t="shared" si="5"/>
        <v>0.0032912864771088477</v>
      </c>
      <c r="U33" s="286">
        <v>545.5750000000002</v>
      </c>
      <c r="V33" s="282">
        <v>4.37</v>
      </c>
      <c r="W33" s="283">
        <v>254.1060000000001</v>
      </c>
      <c r="X33" s="282">
        <v>341.5870000000001</v>
      </c>
      <c r="Y33" s="284">
        <f t="shared" si="19"/>
        <v>1145.6380000000004</v>
      </c>
      <c r="Z33" s="288">
        <f t="shared" si="20"/>
        <v>-0.1709807111845103</v>
      </c>
    </row>
    <row r="34" spans="1:26" ht="18.75" customHeight="1">
      <c r="A34" s="329" t="s">
        <v>529</v>
      </c>
      <c r="B34" s="330" t="s">
        <v>530</v>
      </c>
      <c r="C34" s="281">
        <v>31.352000000000004</v>
      </c>
      <c r="D34" s="282">
        <v>32.577</v>
      </c>
      <c r="E34" s="283">
        <v>30.826999999999998</v>
      </c>
      <c r="F34" s="282">
        <v>21.534</v>
      </c>
      <c r="G34" s="284">
        <f t="shared" si="15"/>
        <v>116.28999999999999</v>
      </c>
      <c r="H34" s="285">
        <f t="shared" si="1"/>
        <v>0.003719511773858802</v>
      </c>
      <c r="I34" s="286">
        <v>25.48</v>
      </c>
      <c r="J34" s="282">
        <v>34.830000000000005</v>
      </c>
      <c r="K34" s="283">
        <v>5.537</v>
      </c>
      <c r="L34" s="282">
        <v>1.413</v>
      </c>
      <c r="M34" s="284">
        <f t="shared" si="16"/>
        <v>67.26</v>
      </c>
      <c r="N34" s="287">
        <f t="shared" si="17"/>
        <v>0.7289622360987211</v>
      </c>
      <c r="O34" s="281">
        <v>289.27700000000004</v>
      </c>
      <c r="P34" s="282">
        <v>388.43800000000005</v>
      </c>
      <c r="Q34" s="283">
        <v>142.155</v>
      </c>
      <c r="R34" s="282">
        <v>102.94499999999998</v>
      </c>
      <c r="S34" s="284">
        <f t="shared" si="18"/>
        <v>922.815</v>
      </c>
      <c r="T34" s="285">
        <f t="shared" si="5"/>
        <v>0.0031979250779918217</v>
      </c>
      <c r="U34" s="286">
        <v>328.0099999999998</v>
      </c>
      <c r="V34" s="282">
        <v>440.1020000000001</v>
      </c>
      <c r="W34" s="283">
        <v>84.05799999999999</v>
      </c>
      <c r="X34" s="282">
        <v>48.025</v>
      </c>
      <c r="Y34" s="284">
        <f t="shared" si="19"/>
        <v>900.1949999999998</v>
      </c>
      <c r="Z34" s="288">
        <f t="shared" si="20"/>
        <v>0.02512788895739293</v>
      </c>
    </row>
    <row r="35" spans="1:26" ht="18.75" customHeight="1">
      <c r="A35" s="329" t="s">
        <v>493</v>
      </c>
      <c r="B35" s="330" t="s">
        <v>494</v>
      </c>
      <c r="C35" s="281">
        <v>0.192</v>
      </c>
      <c r="D35" s="282">
        <v>4.181</v>
      </c>
      <c r="E35" s="283">
        <v>43.47299999999999</v>
      </c>
      <c r="F35" s="282">
        <v>45.927000000000014</v>
      </c>
      <c r="G35" s="284">
        <f t="shared" si="15"/>
        <v>93.773</v>
      </c>
      <c r="H35" s="285">
        <f t="shared" si="1"/>
        <v>0.0029993101519482455</v>
      </c>
      <c r="I35" s="286">
        <v>0.196</v>
      </c>
      <c r="J35" s="282">
        <v>4.268999999999999</v>
      </c>
      <c r="K35" s="283">
        <v>32.979</v>
      </c>
      <c r="L35" s="282">
        <v>32.445</v>
      </c>
      <c r="M35" s="284">
        <f t="shared" si="16"/>
        <v>69.889</v>
      </c>
      <c r="N35" s="287">
        <f t="shared" si="17"/>
        <v>0.3417419050208188</v>
      </c>
      <c r="O35" s="281">
        <v>4.579</v>
      </c>
      <c r="P35" s="282">
        <v>40.885</v>
      </c>
      <c r="Q35" s="283">
        <v>419.2470000000002</v>
      </c>
      <c r="R35" s="282">
        <v>370.8209999999999</v>
      </c>
      <c r="S35" s="284">
        <f t="shared" si="18"/>
        <v>835.5320000000002</v>
      </c>
      <c r="T35" s="285">
        <f t="shared" si="5"/>
        <v>0.0028954543828011714</v>
      </c>
      <c r="U35" s="286">
        <v>5.913</v>
      </c>
      <c r="V35" s="282">
        <v>56.772000000000006</v>
      </c>
      <c r="W35" s="283">
        <v>397.61400000000026</v>
      </c>
      <c r="X35" s="282">
        <v>369.64099999999996</v>
      </c>
      <c r="Y35" s="284">
        <f t="shared" si="19"/>
        <v>829.9400000000003</v>
      </c>
      <c r="Z35" s="288">
        <f t="shared" si="20"/>
        <v>0.006737836470106062</v>
      </c>
    </row>
    <row r="36" spans="1:26" ht="18.75" customHeight="1">
      <c r="A36" s="329" t="s">
        <v>471</v>
      </c>
      <c r="B36" s="330" t="s">
        <v>472</v>
      </c>
      <c r="C36" s="281">
        <v>36.999</v>
      </c>
      <c r="D36" s="282">
        <v>51.549</v>
      </c>
      <c r="E36" s="283">
        <v>0.11</v>
      </c>
      <c r="F36" s="282">
        <v>0.11</v>
      </c>
      <c r="G36" s="284">
        <f t="shared" si="15"/>
        <v>88.768</v>
      </c>
      <c r="H36" s="285">
        <f t="shared" si="1"/>
        <v>0.0028392262545523963</v>
      </c>
      <c r="I36" s="286">
        <v>32.767</v>
      </c>
      <c r="J36" s="282">
        <v>32.778</v>
      </c>
      <c r="K36" s="283">
        <v>1.076</v>
      </c>
      <c r="L36" s="282">
        <v>3.876</v>
      </c>
      <c r="M36" s="284">
        <f t="shared" si="16"/>
        <v>70.497</v>
      </c>
      <c r="N36" s="287" t="s">
        <v>43</v>
      </c>
      <c r="O36" s="281">
        <v>376.718</v>
      </c>
      <c r="P36" s="282">
        <v>403.556</v>
      </c>
      <c r="Q36" s="283">
        <v>2.6109999999999993</v>
      </c>
      <c r="R36" s="282">
        <v>10.567999999999996</v>
      </c>
      <c r="S36" s="284">
        <f t="shared" si="18"/>
        <v>793.453</v>
      </c>
      <c r="T36" s="285">
        <f t="shared" si="5"/>
        <v>0.0027496337260532657</v>
      </c>
      <c r="U36" s="286">
        <v>368.855</v>
      </c>
      <c r="V36" s="282">
        <v>343.585</v>
      </c>
      <c r="W36" s="283">
        <v>2.7199999999999998</v>
      </c>
      <c r="X36" s="282">
        <v>15.161999999999999</v>
      </c>
      <c r="Y36" s="284">
        <f t="shared" si="19"/>
        <v>730.3220000000001</v>
      </c>
      <c r="Z36" s="288">
        <f t="shared" si="20"/>
        <v>0.08644269240143365</v>
      </c>
    </row>
    <row r="37" spans="1:26" ht="18.75" customHeight="1">
      <c r="A37" s="329" t="s">
        <v>531</v>
      </c>
      <c r="B37" s="330" t="s">
        <v>532</v>
      </c>
      <c r="C37" s="281">
        <v>7.545</v>
      </c>
      <c r="D37" s="282">
        <v>35.905</v>
      </c>
      <c r="E37" s="283">
        <v>13.534</v>
      </c>
      <c r="F37" s="282">
        <v>25.43</v>
      </c>
      <c r="G37" s="284">
        <f t="shared" si="15"/>
        <v>82.414</v>
      </c>
      <c r="H37" s="285">
        <f t="shared" si="1"/>
        <v>0.002635994869127176</v>
      </c>
      <c r="I37" s="286">
        <v>6.075</v>
      </c>
      <c r="J37" s="282">
        <v>28.205000000000002</v>
      </c>
      <c r="K37" s="283">
        <v>9.96</v>
      </c>
      <c r="L37" s="282">
        <v>11.281</v>
      </c>
      <c r="M37" s="284">
        <f t="shared" si="16"/>
        <v>55.521</v>
      </c>
      <c r="N37" s="287">
        <f t="shared" si="17"/>
        <v>0.4843752814250464</v>
      </c>
      <c r="O37" s="281">
        <v>68.87400000000001</v>
      </c>
      <c r="P37" s="282">
        <v>402.21900000000005</v>
      </c>
      <c r="Q37" s="283">
        <v>91.55900000000001</v>
      </c>
      <c r="R37" s="282">
        <v>182.853</v>
      </c>
      <c r="S37" s="284">
        <f t="shared" si="18"/>
        <v>745.5050000000001</v>
      </c>
      <c r="T37" s="285">
        <f t="shared" si="5"/>
        <v>0.002583474624131915</v>
      </c>
      <c r="U37" s="286">
        <v>42.95499999999999</v>
      </c>
      <c r="V37" s="282">
        <v>309.692</v>
      </c>
      <c r="W37" s="283">
        <v>129.73999999999995</v>
      </c>
      <c r="X37" s="282">
        <v>323.4130000000001</v>
      </c>
      <c r="Y37" s="284">
        <f t="shared" si="19"/>
        <v>805.8000000000001</v>
      </c>
      <c r="Z37" s="288">
        <f t="shared" si="20"/>
        <v>-0.07482625961777112</v>
      </c>
    </row>
    <row r="38" spans="1:26" ht="18.75" customHeight="1">
      <c r="A38" s="329" t="s">
        <v>452</v>
      </c>
      <c r="B38" s="330" t="s">
        <v>453</v>
      </c>
      <c r="C38" s="281">
        <v>1.126</v>
      </c>
      <c r="D38" s="282">
        <v>11.461</v>
      </c>
      <c r="E38" s="283">
        <v>31.265999999999995</v>
      </c>
      <c r="F38" s="282">
        <v>27.204</v>
      </c>
      <c r="G38" s="284">
        <f>SUM(C38:F38)</f>
        <v>71.05699999999999</v>
      </c>
      <c r="H38" s="285">
        <f>G38/$G$10</f>
        <v>0.0022727435558954757</v>
      </c>
      <c r="I38" s="286">
        <v>1.71</v>
      </c>
      <c r="J38" s="282">
        <v>12.379999999999999</v>
      </c>
      <c r="K38" s="283">
        <v>29.563000000000002</v>
      </c>
      <c r="L38" s="282">
        <v>28.918000000000003</v>
      </c>
      <c r="M38" s="284">
        <f>SUM(I38:L38)</f>
        <v>72.57100000000001</v>
      </c>
      <c r="N38" s="287">
        <f>IF(ISERROR(G38/M38-1),"         /0",(G38/M38-1))</f>
        <v>-0.020862327927133717</v>
      </c>
      <c r="O38" s="281">
        <v>18.804999999999996</v>
      </c>
      <c r="P38" s="282">
        <v>85.23</v>
      </c>
      <c r="Q38" s="283">
        <v>328.9470000000002</v>
      </c>
      <c r="R38" s="282">
        <v>329.7099999999999</v>
      </c>
      <c r="S38" s="284">
        <f>SUM(O38:R38)</f>
        <v>762.6920000000001</v>
      </c>
      <c r="T38" s="285">
        <f>S38/$S$10</f>
        <v>0.002643034490752468</v>
      </c>
      <c r="U38" s="286">
        <v>38.234000000000016</v>
      </c>
      <c r="V38" s="282">
        <v>94.10900000000001</v>
      </c>
      <c r="W38" s="283">
        <v>305.1010000000001</v>
      </c>
      <c r="X38" s="282">
        <v>313.87199999999996</v>
      </c>
      <c r="Y38" s="284">
        <f>SUM(U38:X38)</f>
        <v>751.316</v>
      </c>
      <c r="Z38" s="288">
        <f>IF(ISERROR(S38/Y38-1),"         /0",IF(S38/Y38&gt;5,"  *  ",(S38/Y38-1)))</f>
        <v>0.015141431834274854</v>
      </c>
    </row>
    <row r="39" spans="1:26" ht="18.75" customHeight="1">
      <c r="A39" s="329" t="s">
        <v>475</v>
      </c>
      <c r="B39" s="330" t="s">
        <v>476</v>
      </c>
      <c r="C39" s="281">
        <v>5.915</v>
      </c>
      <c r="D39" s="282">
        <v>56.425000000000004</v>
      </c>
      <c r="E39" s="283">
        <v>0.9390000000000001</v>
      </c>
      <c r="F39" s="282">
        <v>4.705</v>
      </c>
      <c r="G39" s="284">
        <f t="shared" si="15"/>
        <v>67.98400000000001</v>
      </c>
      <c r="H39" s="285">
        <f t="shared" si="1"/>
        <v>0.002174454281830053</v>
      </c>
      <c r="I39" s="286">
        <v>5.075</v>
      </c>
      <c r="J39" s="282">
        <v>48.436</v>
      </c>
      <c r="K39" s="283">
        <v>0.7230000000000001</v>
      </c>
      <c r="L39" s="282">
        <v>0.263</v>
      </c>
      <c r="M39" s="284">
        <f t="shared" si="16"/>
        <v>54.497</v>
      </c>
      <c r="N39" s="287" t="s">
        <v>43</v>
      </c>
      <c r="O39" s="281">
        <v>51.716</v>
      </c>
      <c r="P39" s="282">
        <v>419.78299999999996</v>
      </c>
      <c r="Q39" s="283">
        <v>11.337999999999996</v>
      </c>
      <c r="R39" s="282">
        <v>36.885</v>
      </c>
      <c r="S39" s="284">
        <f t="shared" si="18"/>
        <v>519.722</v>
      </c>
      <c r="T39" s="285">
        <f t="shared" si="5"/>
        <v>0.0018010457322259232</v>
      </c>
      <c r="U39" s="286">
        <v>54.492000000000004</v>
      </c>
      <c r="V39" s="282">
        <v>447.82800000000003</v>
      </c>
      <c r="W39" s="283">
        <v>5.595</v>
      </c>
      <c r="X39" s="282">
        <v>14.399999999999997</v>
      </c>
      <c r="Y39" s="284">
        <f t="shared" si="19"/>
        <v>522.315</v>
      </c>
      <c r="Z39" s="288">
        <f t="shared" si="20"/>
        <v>-0.004964437169141411</v>
      </c>
    </row>
    <row r="40" spans="1:26" ht="18.75" customHeight="1">
      <c r="A40" s="329" t="s">
        <v>533</v>
      </c>
      <c r="B40" s="330" t="s">
        <v>533</v>
      </c>
      <c r="C40" s="281">
        <v>7.300000000000001</v>
      </c>
      <c r="D40" s="282">
        <v>25.560000000000002</v>
      </c>
      <c r="E40" s="283">
        <v>7.791</v>
      </c>
      <c r="F40" s="282">
        <v>25.21</v>
      </c>
      <c r="G40" s="284">
        <f t="shared" si="15"/>
        <v>65.86099999999999</v>
      </c>
      <c r="H40" s="285">
        <f t="shared" si="1"/>
        <v>0.00210655056271489</v>
      </c>
      <c r="I40" s="286">
        <v>20.369999999999997</v>
      </c>
      <c r="J40" s="282">
        <v>38.8</v>
      </c>
      <c r="K40" s="283">
        <v>0.446</v>
      </c>
      <c r="L40" s="282">
        <v>1.2469999999999999</v>
      </c>
      <c r="M40" s="284">
        <f t="shared" si="16"/>
        <v>60.86299999999999</v>
      </c>
      <c r="N40" s="287">
        <f t="shared" si="17"/>
        <v>0.08211885710530198</v>
      </c>
      <c r="O40" s="281">
        <v>89.04899999999999</v>
      </c>
      <c r="P40" s="282">
        <v>239.22600000000006</v>
      </c>
      <c r="Q40" s="283">
        <v>72.05999999999995</v>
      </c>
      <c r="R40" s="282">
        <v>209.85699999999997</v>
      </c>
      <c r="S40" s="284">
        <f t="shared" si="18"/>
        <v>610.192</v>
      </c>
      <c r="T40" s="285">
        <f t="shared" si="5"/>
        <v>0.0021145606640442403</v>
      </c>
      <c r="U40" s="286">
        <v>95.27999999999999</v>
      </c>
      <c r="V40" s="282">
        <v>236.514</v>
      </c>
      <c r="W40" s="283">
        <v>41.79</v>
      </c>
      <c r="X40" s="282">
        <v>157.39999999999998</v>
      </c>
      <c r="Y40" s="284">
        <f t="shared" si="19"/>
        <v>530.9839999999999</v>
      </c>
      <c r="Z40" s="288">
        <f t="shared" si="20"/>
        <v>0.14917210311421836</v>
      </c>
    </row>
    <row r="41" spans="1:26" ht="18.75" customHeight="1">
      <c r="A41" s="329" t="s">
        <v>534</v>
      </c>
      <c r="B41" s="330" t="s">
        <v>534</v>
      </c>
      <c r="C41" s="281">
        <v>20.406</v>
      </c>
      <c r="D41" s="282">
        <v>20.231</v>
      </c>
      <c r="E41" s="283">
        <v>17.205</v>
      </c>
      <c r="F41" s="282">
        <v>6.400999999999999</v>
      </c>
      <c r="G41" s="284">
        <f t="shared" si="15"/>
        <v>64.243</v>
      </c>
      <c r="H41" s="285">
        <f t="shared" si="1"/>
        <v>0.0020547991649153925</v>
      </c>
      <c r="I41" s="286">
        <v>27.7</v>
      </c>
      <c r="J41" s="282">
        <v>23.273</v>
      </c>
      <c r="K41" s="283">
        <v>0.211</v>
      </c>
      <c r="L41" s="282">
        <v>0.25</v>
      </c>
      <c r="M41" s="284">
        <f t="shared" si="16"/>
        <v>51.434</v>
      </c>
      <c r="N41" s="287">
        <f t="shared" si="17"/>
        <v>0.24903760158649924</v>
      </c>
      <c r="O41" s="281">
        <v>182.19099999999997</v>
      </c>
      <c r="P41" s="282">
        <v>215.99700000000004</v>
      </c>
      <c r="Q41" s="283">
        <v>148.858</v>
      </c>
      <c r="R41" s="282">
        <v>62.310999999999986</v>
      </c>
      <c r="S41" s="284">
        <f t="shared" si="18"/>
        <v>609.3570000000001</v>
      </c>
      <c r="T41" s="285">
        <f t="shared" si="5"/>
        <v>0.002111667053255379</v>
      </c>
      <c r="U41" s="286">
        <v>204.79599999999994</v>
      </c>
      <c r="V41" s="282">
        <v>188.30699999999993</v>
      </c>
      <c r="W41" s="283">
        <v>106.655</v>
      </c>
      <c r="X41" s="282">
        <v>37.343</v>
      </c>
      <c r="Y41" s="284">
        <f t="shared" si="19"/>
        <v>537.1009999999998</v>
      </c>
      <c r="Z41" s="288">
        <f t="shared" si="20"/>
        <v>0.13452963222932057</v>
      </c>
    </row>
    <row r="42" spans="1:26" ht="18.75" customHeight="1">
      <c r="A42" s="329" t="s">
        <v>535</v>
      </c>
      <c r="B42" s="330" t="s">
        <v>535</v>
      </c>
      <c r="C42" s="281">
        <v>12.025</v>
      </c>
      <c r="D42" s="282">
        <v>13.550000000000002</v>
      </c>
      <c r="E42" s="283">
        <v>5.607</v>
      </c>
      <c r="F42" s="282">
        <v>11.923</v>
      </c>
      <c r="G42" s="284">
        <f t="shared" si="15"/>
        <v>43.105000000000004</v>
      </c>
      <c r="H42" s="285">
        <f t="shared" si="1"/>
        <v>0.0013787045748747415</v>
      </c>
      <c r="I42" s="286">
        <v>6.640000000000001</v>
      </c>
      <c r="J42" s="282">
        <v>12.01</v>
      </c>
      <c r="K42" s="283">
        <v>2.28</v>
      </c>
      <c r="L42" s="282">
        <v>6.58</v>
      </c>
      <c r="M42" s="284">
        <f t="shared" si="16"/>
        <v>27.509999999999998</v>
      </c>
      <c r="N42" s="287">
        <f t="shared" si="17"/>
        <v>0.5668847691748458</v>
      </c>
      <c r="O42" s="281">
        <v>45.644</v>
      </c>
      <c r="P42" s="282">
        <v>130.82100000000003</v>
      </c>
      <c r="Q42" s="283">
        <v>21.554000000000002</v>
      </c>
      <c r="R42" s="282">
        <v>59.848</v>
      </c>
      <c r="S42" s="284">
        <f t="shared" si="18"/>
        <v>257.867</v>
      </c>
      <c r="T42" s="285">
        <f t="shared" si="5"/>
        <v>0.0008936128542411177</v>
      </c>
      <c r="U42" s="286">
        <v>59.919999999999995</v>
      </c>
      <c r="V42" s="282">
        <v>129.08299999999997</v>
      </c>
      <c r="W42" s="283">
        <v>11.475</v>
      </c>
      <c r="X42" s="282">
        <v>45.730999999999995</v>
      </c>
      <c r="Y42" s="284">
        <f t="shared" si="19"/>
        <v>246.20899999999995</v>
      </c>
      <c r="Z42" s="288">
        <f t="shared" si="20"/>
        <v>0.0473500156371216</v>
      </c>
    </row>
    <row r="43" spans="1:26" ht="18.75" customHeight="1">
      <c r="A43" s="329" t="s">
        <v>536</v>
      </c>
      <c r="B43" s="330" t="s">
        <v>536</v>
      </c>
      <c r="C43" s="281">
        <v>14.336</v>
      </c>
      <c r="D43" s="282">
        <v>13.136</v>
      </c>
      <c r="E43" s="283">
        <v>5.931</v>
      </c>
      <c r="F43" s="282">
        <v>8.921</v>
      </c>
      <c r="G43" s="284">
        <f t="shared" si="15"/>
        <v>42.324</v>
      </c>
      <c r="H43" s="285">
        <f t="shared" si="1"/>
        <v>0.0013537244502261582</v>
      </c>
      <c r="I43" s="286">
        <v>3.2969999999999997</v>
      </c>
      <c r="J43" s="282">
        <v>8.167</v>
      </c>
      <c r="K43" s="283">
        <v>7.15</v>
      </c>
      <c r="L43" s="282">
        <v>6.32</v>
      </c>
      <c r="M43" s="284">
        <f t="shared" si="16"/>
        <v>24.933999999999997</v>
      </c>
      <c r="N43" s="287">
        <f t="shared" si="17"/>
        <v>0.6974412448865004</v>
      </c>
      <c r="O43" s="281">
        <v>122.413</v>
      </c>
      <c r="P43" s="282">
        <v>124.44599999999998</v>
      </c>
      <c r="Q43" s="283">
        <v>29.888</v>
      </c>
      <c r="R43" s="282">
        <v>31.348</v>
      </c>
      <c r="S43" s="284">
        <f t="shared" si="18"/>
        <v>308.09499999999997</v>
      </c>
      <c r="T43" s="285">
        <f t="shared" si="5"/>
        <v>0.0010676730730470247</v>
      </c>
      <c r="U43" s="286">
        <v>92.66700000000002</v>
      </c>
      <c r="V43" s="282">
        <v>104.35800000000003</v>
      </c>
      <c r="W43" s="283">
        <v>53.756000000000014</v>
      </c>
      <c r="X43" s="282">
        <v>34.3762</v>
      </c>
      <c r="Y43" s="284">
        <f t="shared" si="19"/>
        <v>285.15720000000005</v>
      </c>
      <c r="Z43" s="288">
        <f t="shared" si="20"/>
        <v>0.08043914023563126</v>
      </c>
    </row>
    <row r="44" spans="1:26" ht="18.75" customHeight="1">
      <c r="A44" s="329" t="s">
        <v>537</v>
      </c>
      <c r="B44" s="330" t="s">
        <v>538</v>
      </c>
      <c r="C44" s="281">
        <v>0.015</v>
      </c>
      <c r="D44" s="282">
        <v>36.275000000000006</v>
      </c>
      <c r="E44" s="283">
        <v>0</v>
      </c>
      <c r="F44" s="282">
        <v>0</v>
      </c>
      <c r="G44" s="284">
        <f t="shared" si="15"/>
        <v>36.290000000000006</v>
      </c>
      <c r="H44" s="285">
        <f t="shared" si="1"/>
        <v>0.001160728199099974</v>
      </c>
      <c r="I44" s="286">
        <v>0</v>
      </c>
      <c r="J44" s="282">
        <v>47.165000000000006</v>
      </c>
      <c r="K44" s="283"/>
      <c r="L44" s="282"/>
      <c r="M44" s="284">
        <f t="shared" si="16"/>
        <v>47.165000000000006</v>
      </c>
      <c r="N44" s="287">
        <f t="shared" si="17"/>
        <v>-0.23057351849888685</v>
      </c>
      <c r="O44" s="281">
        <v>0.026000000000000002</v>
      </c>
      <c r="P44" s="282">
        <v>285.531</v>
      </c>
      <c r="Q44" s="283">
        <v>0.15</v>
      </c>
      <c r="R44" s="282">
        <v>0.2</v>
      </c>
      <c r="S44" s="284">
        <f t="shared" si="18"/>
        <v>285.907</v>
      </c>
      <c r="T44" s="285">
        <f t="shared" si="5"/>
        <v>0.0009907827303125844</v>
      </c>
      <c r="U44" s="286">
        <v>0</v>
      </c>
      <c r="V44" s="282">
        <v>533.52</v>
      </c>
      <c r="W44" s="283">
        <v>0.1</v>
      </c>
      <c r="X44" s="282">
        <v>0.15</v>
      </c>
      <c r="Y44" s="284">
        <f t="shared" si="19"/>
        <v>533.77</v>
      </c>
      <c r="Z44" s="288">
        <f t="shared" si="20"/>
        <v>-0.4643629278528205</v>
      </c>
    </row>
    <row r="45" spans="1:26" ht="18.75" customHeight="1">
      <c r="A45" s="329" t="s">
        <v>504</v>
      </c>
      <c r="B45" s="330" t="s">
        <v>505</v>
      </c>
      <c r="C45" s="281">
        <v>0</v>
      </c>
      <c r="D45" s="282">
        <v>0</v>
      </c>
      <c r="E45" s="283">
        <v>13.772999999999996</v>
      </c>
      <c r="F45" s="282">
        <v>21.747999999999994</v>
      </c>
      <c r="G45" s="284">
        <f t="shared" si="15"/>
        <v>35.52099999999999</v>
      </c>
      <c r="H45" s="285">
        <f t="shared" si="1"/>
        <v>0.0011361318919876039</v>
      </c>
      <c r="I45" s="286">
        <v>0.064</v>
      </c>
      <c r="J45" s="282">
        <v>0.36700000000000005</v>
      </c>
      <c r="K45" s="283">
        <v>18.115000000000002</v>
      </c>
      <c r="L45" s="282">
        <v>25.064</v>
      </c>
      <c r="M45" s="284">
        <f t="shared" si="16"/>
        <v>43.61</v>
      </c>
      <c r="N45" s="287">
        <f t="shared" si="17"/>
        <v>-0.18548498050905782</v>
      </c>
      <c r="O45" s="281">
        <v>0.42500000000000004</v>
      </c>
      <c r="P45" s="282">
        <v>6.21</v>
      </c>
      <c r="Q45" s="283">
        <v>148.96399999999994</v>
      </c>
      <c r="R45" s="282">
        <v>194.88000000000002</v>
      </c>
      <c r="S45" s="284">
        <f t="shared" si="18"/>
        <v>350.4789999999999</v>
      </c>
      <c r="T45" s="285">
        <f t="shared" si="5"/>
        <v>0.001214550677448346</v>
      </c>
      <c r="U45" s="286">
        <v>0.9500000000000001</v>
      </c>
      <c r="V45" s="282">
        <v>4.485</v>
      </c>
      <c r="W45" s="283">
        <v>208.37399999999994</v>
      </c>
      <c r="X45" s="282">
        <v>270.635</v>
      </c>
      <c r="Y45" s="284">
        <f t="shared" si="19"/>
        <v>484.44399999999996</v>
      </c>
      <c r="Z45" s="288">
        <f t="shared" si="20"/>
        <v>-0.27653351058120246</v>
      </c>
    </row>
    <row r="46" spans="1:26" ht="18.75" customHeight="1">
      <c r="A46" s="329" t="s">
        <v>491</v>
      </c>
      <c r="B46" s="330" t="s">
        <v>492</v>
      </c>
      <c r="C46" s="281">
        <v>2.3339999999999996</v>
      </c>
      <c r="D46" s="282">
        <v>6.41</v>
      </c>
      <c r="E46" s="283">
        <v>11.895</v>
      </c>
      <c r="F46" s="282">
        <v>14.342000000000002</v>
      </c>
      <c r="G46" s="284">
        <f t="shared" si="15"/>
        <v>34.981</v>
      </c>
      <c r="H46" s="285">
        <f t="shared" si="1"/>
        <v>0.0011188601028579823</v>
      </c>
      <c r="I46" s="286">
        <v>3.39</v>
      </c>
      <c r="J46" s="282">
        <v>9.152</v>
      </c>
      <c r="K46" s="283">
        <v>8.988999999999999</v>
      </c>
      <c r="L46" s="282">
        <v>19.938999999999997</v>
      </c>
      <c r="M46" s="284">
        <f t="shared" si="16"/>
        <v>41.47</v>
      </c>
      <c r="N46" s="287">
        <f t="shared" si="17"/>
        <v>-0.15647455992283577</v>
      </c>
      <c r="O46" s="281">
        <v>34.834</v>
      </c>
      <c r="P46" s="282">
        <v>108.43599999999999</v>
      </c>
      <c r="Q46" s="283">
        <v>105.22900000000003</v>
      </c>
      <c r="R46" s="282">
        <v>187.49399999999997</v>
      </c>
      <c r="S46" s="284">
        <f t="shared" si="18"/>
        <v>435.993</v>
      </c>
      <c r="T46" s="285">
        <f t="shared" si="5"/>
        <v>0.0015108910762491811</v>
      </c>
      <c r="U46" s="286">
        <v>78.536</v>
      </c>
      <c r="V46" s="282">
        <v>142.911</v>
      </c>
      <c r="W46" s="283">
        <v>63.267</v>
      </c>
      <c r="X46" s="282">
        <v>139.82799999999995</v>
      </c>
      <c r="Y46" s="284">
        <f t="shared" si="19"/>
        <v>424.5419999999999</v>
      </c>
      <c r="Z46" s="288">
        <f t="shared" si="20"/>
        <v>0.02697259635089133</v>
      </c>
    </row>
    <row r="47" spans="1:26" ht="18.75" customHeight="1">
      <c r="A47" s="329" t="s">
        <v>539</v>
      </c>
      <c r="B47" s="330" t="s">
        <v>540</v>
      </c>
      <c r="C47" s="281">
        <v>5.4639999999999995</v>
      </c>
      <c r="D47" s="282">
        <v>11.188</v>
      </c>
      <c r="E47" s="283">
        <v>5.617</v>
      </c>
      <c r="F47" s="282">
        <v>9.547</v>
      </c>
      <c r="G47" s="284">
        <f t="shared" si="15"/>
        <v>31.816000000000003</v>
      </c>
      <c r="H47" s="285">
        <f t="shared" si="1"/>
        <v>0.0010176282276815863</v>
      </c>
      <c r="I47" s="286">
        <v>4.5200000000000005</v>
      </c>
      <c r="J47" s="282">
        <v>4.605</v>
      </c>
      <c r="K47" s="283">
        <v>4.035</v>
      </c>
      <c r="L47" s="282">
        <v>9.189</v>
      </c>
      <c r="M47" s="284">
        <f t="shared" si="16"/>
        <v>22.349</v>
      </c>
      <c r="N47" s="287">
        <f t="shared" si="17"/>
        <v>0.4235983712917806</v>
      </c>
      <c r="O47" s="281">
        <v>47.013000000000005</v>
      </c>
      <c r="P47" s="282">
        <v>80.36399999999999</v>
      </c>
      <c r="Q47" s="283">
        <v>16.954000000000004</v>
      </c>
      <c r="R47" s="282">
        <v>26.799999999999997</v>
      </c>
      <c r="S47" s="284">
        <f t="shared" si="18"/>
        <v>171.13099999999997</v>
      </c>
      <c r="T47" s="285">
        <f t="shared" si="5"/>
        <v>0.000593037734022332</v>
      </c>
      <c r="U47" s="286">
        <v>19.315</v>
      </c>
      <c r="V47" s="282">
        <v>49.885000000000005</v>
      </c>
      <c r="W47" s="283">
        <v>26.306999999999995</v>
      </c>
      <c r="X47" s="282">
        <v>45.262</v>
      </c>
      <c r="Y47" s="284">
        <f t="shared" si="19"/>
        <v>140.769</v>
      </c>
      <c r="Z47" s="288">
        <f t="shared" si="20"/>
        <v>0.21568669238255556</v>
      </c>
    </row>
    <row r="48" spans="1:26" ht="18.75" customHeight="1">
      <c r="A48" s="329" t="s">
        <v>541</v>
      </c>
      <c r="B48" s="330" t="s">
        <v>541</v>
      </c>
      <c r="C48" s="281">
        <v>2.3379999999999996</v>
      </c>
      <c r="D48" s="282">
        <v>25.738</v>
      </c>
      <c r="E48" s="283">
        <v>1.0819999999999999</v>
      </c>
      <c r="F48" s="282">
        <v>1.428</v>
      </c>
      <c r="G48" s="284">
        <f t="shared" si="15"/>
        <v>30.586000000000002</v>
      </c>
      <c r="H48" s="285">
        <f t="shared" si="1"/>
        <v>0.0009782869302196692</v>
      </c>
      <c r="I48" s="286">
        <v>2.185</v>
      </c>
      <c r="J48" s="282">
        <v>26.79</v>
      </c>
      <c r="K48" s="283">
        <v>3.2490000000000006</v>
      </c>
      <c r="L48" s="282">
        <v>4.254</v>
      </c>
      <c r="M48" s="284">
        <f t="shared" si="16"/>
        <v>36.477999999999994</v>
      </c>
      <c r="N48" s="287">
        <f t="shared" si="17"/>
        <v>-0.1615220132682711</v>
      </c>
      <c r="O48" s="281">
        <v>27.42799999999999</v>
      </c>
      <c r="P48" s="282">
        <v>256.92400000000004</v>
      </c>
      <c r="Q48" s="283">
        <v>22.441999999999997</v>
      </c>
      <c r="R48" s="282">
        <v>32.8</v>
      </c>
      <c r="S48" s="284">
        <f t="shared" si="18"/>
        <v>339.59400000000005</v>
      </c>
      <c r="T48" s="285">
        <f t="shared" si="5"/>
        <v>0.0011768297751288772</v>
      </c>
      <c r="U48" s="286">
        <v>19.599999999999994</v>
      </c>
      <c r="V48" s="282">
        <v>285.8</v>
      </c>
      <c r="W48" s="283">
        <v>53.578000000000024</v>
      </c>
      <c r="X48" s="282">
        <v>66.55300000000001</v>
      </c>
      <c r="Y48" s="284">
        <f t="shared" si="19"/>
        <v>425.531</v>
      </c>
      <c r="Z48" s="288">
        <f t="shared" si="20"/>
        <v>-0.20195238419762596</v>
      </c>
    </row>
    <row r="49" spans="1:26" ht="18.75" customHeight="1">
      <c r="A49" s="329" t="s">
        <v>483</v>
      </c>
      <c r="B49" s="330" t="s">
        <v>484</v>
      </c>
      <c r="C49" s="281">
        <v>27.519</v>
      </c>
      <c r="D49" s="282">
        <v>2.29</v>
      </c>
      <c r="E49" s="283">
        <v>0.013</v>
      </c>
      <c r="F49" s="282">
        <v>0.02</v>
      </c>
      <c r="G49" s="284">
        <f t="shared" si="15"/>
        <v>29.842</v>
      </c>
      <c r="H49" s="285">
        <f t="shared" si="1"/>
        <v>0.000954490242974412</v>
      </c>
      <c r="I49" s="286">
        <v>29.128</v>
      </c>
      <c r="J49" s="282">
        <v>2.1779999999999995</v>
      </c>
      <c r="K49" s="283">
        <v>0.16</v>
      </c>
      <c r="L49" s="282">
        <v>0.14</v>
      </c>
      <c r="M49" s="284">
        <f t="shared" si="16"/>
        <v>31.606</v>
      </c>
      <c r="N49" s="287">
        <f t="shared" si="17"/>
        <v>-0.05581218755932427</v>
      </c>
      <c r="O49" s="281">
        <v>336.701</v>
      </c>
      <c r="P49" s="282">
        <v>27.017000000000007</v>
      </c>
      <c r="Q49" s="283">
        <v>1.104</v>
      </c>
      <c r="R49" s="282">
        <v>1.0250000000000001</v>
      </c>
      <c r="S49" s="284">
        <f t="shared" si="18"/>
        <v>365.847</v>
      </c>
      <c r="T49" s="285">
        <f t="shared" si="5"/>
        <v>0.001267806977571966</v>
      </c>
      <c r="U49" s="286">
        <v>401.144</v>
      </c>
      <c r="V49" s="282">
        <v>32.076</v>
      </c>
      <c r="W49" s="283">
        <v>5.2219999999999995</v>
      </c>
      <c r="X49" s="282">
        <v>4.298</v>
      </c>
      <c r="Y49" s="284">
        <f t="shared" si="19"/>
        <v>442.74</v>
      </c>
      <c r="Z49" s="288">
        <f t="shared" si="20"/>
        <v>-0.173675294755387</v>
      </c>
    </row>
    <row r="50" spans="1:26" ht="18.75" customHeight="1">
      <c r="A50" s="329" t="s">
        <v>477</v>
      </c>
      <c r="B50" s="330" t="s">
        <v>478</v>
      </c>
      <c r="C50" s="281">
        <v>13.041</v>
      </c>
      <c r="D50" s="282">
        <v>15.491</v>
      </c>
      <c r="E50" s="283">
        <v>0.265</v>
      </c>
      <c r="F50" s="282">
        <v>0.956</v>
      </c>
      <c r="G50" s="284">
        <f t="shared" si="15"/>
        <v>29.753</v>
      </c>
      <c r="H50" s="285">
        <f t="shared" si="1"/>
        <v>0.0009516435962474928</v>
      </c>
      <c r="I50" s="286">
        <v>13.311</v>
      </c>
      <c r="J50" s="282">
        <v>16.578999999999997</v>
      </c>
      <c r="K50" s="283">
        <v>4.52</v>
      </c>
      <c r="L50" s="282">
        <v>0.42000000000000004</v>
      </c>
      <c r="M50" s="284">
        <f t="shared" si="16"/>
        <v>34.83</v>
      </c>
      <c r="N50" s="287">
        <f t="shared" si="17"/>
        <v>-0.1457651449899512</v>
      </c>
      <c r="O50" s="281">
        <v>143.539</v>
      </c>
      <c r="P50" s="282">
        <v>191.11999999999998</v>
      </c>
      <c r="Q50" s="283">
        <v>7.97</v>
      </c>
      <c r="R50" s="282">
        <v>8.864</v>
      </c>
      <c r="S50" s="284">
        <f t="shared" si="18"/>
        <v>351.493</v>
      </c>
      <c r="T50" s="285">
        <f t="shared" si="5"/>
        <v>0.001218064595220688</v>
      </c>
      <c r="U50" s="286">
        <v>142.331</v>
      </c>
      <c r="V50" s="282">
        <v>176.53700000000003</v>
      </c>
      <c r="W50" s="283">
        <v>11.894999999999998</v>
      </c>
      <c r="X50" s="282">
        <v>5.468000000000001</v>
      </c>
      <c r="Y50" s="284">
        <f t="shared" si="19"/>
        <v>336.23100000000005</v>
      </c>
      <c r="Z50" s="288">
        <f t="shared" si="20"/>
        <v>0.04539141245155842</v>
      </c>
    </row>
    <row r="51" spans="1:26" ht="18.75" customHeight="1">
      <c r="A51" s="329" t="s">
        <v>542</v>
      </c>
      <c r="B51" s="330" t="s">
        <v>542</v>
      </c>
      <c r="C51" s="281">
        <v>0.008</v>
      </c>
      <c r="D51" s="282">
        <v>26.728</v>
      </c>
      <c r="E51" s="283">
        <v>0</v>
      </c>
      <c r="F51" s="282">
        <v>0</v>
      </c>
      <c r="G51" s="284">
        <f t="shared" si="15"/>
        <v>26.736</v>
      </c>
      <c r="H51" s="285">
        <f t="shared" si="1"/>
        <v>0.0008551454706844005</v>
      </c>
      <c r="I51" s="286">
        <v>0</v>
      </c>
      <c r="J51" s="282">
        <v>31.21</v>
      </c>
      <c r="K51" s="283"/>
      <c r="L51" s="282"/>
      <c r="M51" s="284">
        <f t="shared" si="16"/>
        <v>31.21</v>
      </c>
      <c r="N51" s="287">
        <f t="shared" si="17"/>
        <v>-0.14335148990708102</v>
      </c>
      <c r="O51" s="281">
        <v>0.022000000000000002</v>
      </c>
      <c r="P51" s="282">
        <v>370.592</v>
      </c>
      <c r="Q51" s="283">
        <v>0.15500000000000003</v>
      </c>
      <c r="R51" s="282">
        <v>0.405</v>
      </c>
      <c r="S51" s="284">
        <f t="shared" si="18"/>
        <v>371.1739999999999</v>
      </c>
      <c r="T51" s="285">
        <f t="shared" si="5"/>
        <v>0.0012862671747842591</v>
      </c>
      <c r="U51" s="286">
        <v>0</v>
      </c>
      <c r="V51" s="282">
        <v>437.0360000000001</v>
      </c>
      <c r="W51" s="283"/>
      <c r="X51" s="282"/>
      <c r="Y51" s="284">
        <f t="shared" si="19"/>
        <v>437.0360000000001</v>
      </c>
      <c r="Z51" s="288">
        <f t="shared" si="20"/>
        <v>-0.15070154403756253</v>
      </c>
    </row>
    <row r="52" spans="1:26" ht="18.75" customHeight="1">
      <c r="A52" s="329" t="s">
        <v>495</v>
      </c>
      <c r="B52" s="330" t="s">
        <v>496</v>
      </c>
      <c r="C52" s="281">
        <v>2.508</v>
      </c>
      <c r="D52" s="282">
        <v>0.044</v>
      </c>
      <c r="E52" s="283">
        <v>10.370999999999999</v>
      </c>
      <c r="F52" s="282">
        <v>12.761000000000001</v>
      </c>
      <c r="G52" s="284">
        <f t="shared" si="15"/>
        <v>25.683999999999997</v>
      </c>
      <c r="H52" s="285">
        <f t="shared" si="1"/>
        <v>0.0008214974666763219</v>
      </c>
      <c r="I52" s="286">
        <v>2.283</v>
      </c>
      <c r="J52" s="282">
        <v>2.223</v>
      </c>
      <c r="K52" s="283">
        <v>0.23600000000000002</v>
      </c>
      <c r="L52" s="282">
        <v>0.275</v>
      </c>
      <c r="M52" s="284">
        <f t="shared" si="16"/>
        <v>5.017</v>
      </c>
      <c r="N52" s="287">
        <f t="shared" si="17"/>
        <v>4.119394060195335</v>
      </c>
      <c r="O52" s="281">
        <v>16.145</v>
      </c>
      <c r="P52" s="282">
        <v>1.8669999999999998</v>
      </c>
      <c r="Q52" s="283">
        <v>107.208</v>
      </c>
      <c r="R52" s="282">
        <v>121.42999999999999</v>
      </c>
      <c r="S52" s="284">
        <f t="shared" si="18"/>
        <v>246.64999999999998</v>
      </c>
      <c r="T52" s="285">
        <f t="shared" si="5"/>
        <v>0.0008547414384103885</v>
      </c>
      <c r="U52" s="286">
        <v>38.554</v>
      </c>
      <c r="V52" s="282">
        <v>47.187000000000005</v>
      </c>
      <c r="W52" s="283">
        <v>3.886</v>
      </c>
      <c r="X52" s="282">
        <v>2.9399999999999995</v>
      </c>
      <c r="Y52" s="284">
        <f t="shared" si="19"/>
        <v>92.56700000000001</v>
      </c>
      <c r="Z52" s="288">
        <f t="shared" si="20"/>
        <v>1.6645564834120146</v>
      </c>
    </row>
    <row r="53" spans="1:26" ht="18.75" customHeight="1">
      <c r="A53" s="329" t="s">
        <v>520</v>
      </c>
      <c r="B53" s="330" t="s">
        <v>520</v>
      </c>
      <c r="C53" s="281">
        <v>10.623999999999999</v>
      </c>
      <c r="D53" s="282">
        <v>14.664000000000001</v>
      </c>
      <c r="E53" s="283">
        <v>0.1</v>
      </c>
      <c r="F53" s="282">
        <v>0.14400000000000002</v>
      </c>
      <c r="G53" s="284">
        <f t="shared" si="15"/>
        <v>25.532</v>
      </c>
      <c r="H53" s="285">
        <f t="shared" si="1"/>
        <v>0.0008166357778842801</v>
      </c>
      <c r="I53" s="286">
        <v>8.6</v>
      </c>
      <c r="J53" s="282">
        <v>15.460999999999999</v>
      </c>
      <c r="K53" s="283">
        <v>0.33</v>
      </c>
      <c r="L53" s="282">
        <v>0.31</v>
      </c>
      <c r="M53" s="284">
        <f t="shared" si="16"/>
        <v>24.700999999999997</v>
      </c>
      <c r="N53" s="287">
        <f t="shared" si="17"/>
        <v>0.03364236265738252</v>
      </c>
      <c r="O53" s="281">
        <v>87.87799999999999</v>
      </c>
      <c r="P53" s="282">
        <v>191.26799999999997</v>
      </c>
      <c r="Q53" s="283">
        <v>22.910000000000004</v>
      </c>
      <c r="R53" s="282">
        <v>10.913999999999998</v>
      </c>
      <c r="S53" s="284">
        <f t="shared" si="18"/>
        <v>312.96999999999997</v>
      </c>
      <c r="T53" s="285">
        <f t="shared" si="5"/>
        <v>0.0010845669084909762</v>
      </c>
      <c r="U53" s="286">
        <v>58.757</v>
      </c>
      <c r="V53" s="282">
        <v>169.44199999999995</v>
      </c>
      <c r="W53" s="283">
        <v>10.841999999999999</v>
      </c>
      <c r="X53" s="282">
        <v>22.727</v>
      </c>
      <c r="Y53" s="284">
        <f t="shared" si="19"/>
        <v>261.7679999999999</v>
      </c>
      <c r="Z53" s="288">
        <f t="shared" si="20"/>
        <v>0.19560068457565505</v>
      </c>
    </row>
    <row r="54" spans="1:26" ht="18.75" customHeight="1">
      <c r="A54" s="329" t="s">
        <v>459</v>
      </c>
      <c r="B54" s="330" t="s">
        <v>460</v>
      </c>
      <c r="C54" s="281">
        <v>11.814</v>
      </c>
      <c r="D54" s="282">
        <v>11.620999999999999</v>
      </c>
      <c r="E54" s="283">
        <v>0.27</v>
      </c>
      <c r="F54" s="282">
        <v>0.262</v>
      </c>
      <c r="G54" s="284">
        <f t="shared" si="15"/>
        <v>23.967</v>
      </c>
      <c r="H54" s="285">
        <f t="shared" si="1"/>
        <v>0.0007665795742030605</v>
      </c>
      <c r="I54" s="286">
        <v>0.314</v>
      </c>
      <c r="J54" s="282">
        <v>0.206</v>
      </c>
      <c r="K54" s="283">
        <v>12.055</v>
      </c>
      <c r="L54" s="282">
        <v>17.79</v>
      </c>
      <c r="M54" s="284">
        <f t="shared" si="16"/>
        <v>30.365</v>
      </c>
      <c r="N54" s="287">
        <f t="shared" si="17"/>
        <v>-0.2107031121356825</v>
      </c>
      <c r="O54" s="281">
        <v>31.789</v>
      </c>
      <c r="P54" s="282">
        <v>44.94499999999999</v>
      </c>
      <c r="Q54" s="283">
        <v>12.546999999999999</v>
      </c>
      <c r="R54" s="282">
        <v>13.768</v>
      </c>
      <c r="S54" s="284">
        <f t="shared" si="18"/>
        <v>103.04899999999999</v>
      </c>
      <c r="T54" s="285">
        <f t="shared" si="5"/>
        <v>0.0003571062253669253</v>
      </c>
      <c r="U54" s="286">
        <v>85.5</v>
      </c>
      <c r="V54" s="282">
        <v>56.162</v>
      </c>
      <c r="W54" s="283">
        <v>33.230000000000004</v>
      </c>
      <c r="X54" s="282">
        <v>48.196</v>
      </c>
      <c r="Y54" s="284">
        <f t="shared" si="19"/>
        <v>223.088</v>
      </c>
      <c r="Z54" s="288">
        <f t="shared" si="20"/>
        <v>-0.538079143656315</v>
      </c>
    </row>
    <row r="55" spans="1:26" ht="18.75" customHeight="1">
      <c r="A55" s="329" t="s">
        <v>461</v>
      </c>
      <c r="B55" s="330" t="s">
        <v>462</v>
      </c>
      <c r="C55" s="281">
        <v>2.776</v>
      </c>
      <c r="D55" s="282">
        <v>14.163</v>
      </c>
      <c r="E55" s="283">
        <v>1.935</v>
      </c>
      <c r="F55" s="282">
        <v>3.601</v>
      </c>
      <c r="G55" s="284">
        <f t="shared" si="15"/>
        <v>22.474999999999998</v>
      </c>
      <c r="H55" s="285">
        <f t="shared" si="1"/>
        <v>0.0007188582605338083</v>
      </c>
      <c r="I55" s="286">
        <v>2.026</v>
      </c>
      <c r="J55" s="282">
        <v>13.04</v>
      </c>
      <c r="K55" s="283">
        <v>1.244</v>
      </c>
      <c r="L55" s="282">
        <v>1.0130000000000001</v>
      </c>
      <c r="M55" s="284">
        <f t="shared" si="16"/>
        <v>17.323</v>
      </c>
      <c r="N55" s="287">
        <f t="shared" si="17"/>
        <v>0.2974080701956934</v>
      </c>
      <c r="O55" s="281">
        <v>32.551</v>
      </c>
      <c r="P55" s="282">
        <v>128.84400000000002</v>
      </c>
      <c r="Q55" s="283">
        <v>13.595999999999998</v>
      </c>
      <c r="R55" s="282">
        <v>30.063999999999993</v>
      </c>
      <c r="S55" s="284">
        <f t="shared" si="18"/>
        <v>205.05500000000004</v>
      </c>
      <c r="T55" s="285">
        <f t="shared" si="5"/>
        <v>0.0007105980362993807</v>
      </c>
      <c r="U55" s="286">
        <v>49.882000000000005</v>
      </c>
      <c r="V55" s="282">
        <v>138.57600000000002</v>
      </c>
      <c r="W55" s="283">
        <v>6.569999999999997</v>
      </c>
      <c r="X55" s="282">
        <v>14.523</v>
      </c>
      <c r="Y55" s="284">
        <f t="shared" si="19"/>
        <v>209.55100000000002</v>
      </c>
      <c r="Z55" s="288">
        <f t="shared" si="20"/>
        <v>-0.021455397492734396</v>
      </c>
    </row>
    <row r="56" spans="1:26" ht="18.75" customHeight="1" thickBot="1">
      <c r="A56" s="331" t="s">
        <v>48</v>
      </c>
      <c r="B56" s="332" t="s">
        <v>48</v>
      </c>
      <c r="C56" s="333">
        <v>10.317</v>
      </c>
      <c r="D56" s="334">
        <v>39.912</v>
      </c>
      <c r="E56" s="335">
        <v>83.28100000000002</v>
      </c>
      <c r="F56" s="334">
        <v>113.29799999999996</v>
      </c>
      <c r="G56" s="336">
        <f t="shared" si="15"/>
        <v>246.808</v>
      </c>
      <c r="H56" s="337">
        <f t="shared" si="1"/>
        <v>0.007894103206488461</v>
      </c>
      <c r="I56" s="338">
        <v>36.873000000000005</v>
      </c>
      <c r="J56" s="334">
        <v>76.037</v>
      </c>
      <c r="K56" s="335">
        <v>89.08599999999998</v>
      </c>
      <c r="L56" s="334">
        <v>168.16400000000002</v>
      </c>
      <c r="M56" s="336">
        <f t="shared" si="16"/>
        <v>370.15999999999997</v>
      </c>
      <c r="N56" s="339" t="s">
        <v>43</v>
      </c>
      <c r="O56" s="333">
        <v>283.18300000000005</v>
      </c>
      <c r="P56" s="334">
        <v>587.894</v>
      </c>
      <c r="Q56" s="335">
        <v>1322.0649999999998</v>
      </c>
      <c r="R56" s="334">
        <v>1669.0379999999998</v>
      </c>
      <c r="S56" s="336">
        <f t="shared" si="18"/>
        <v>3862.1799999999994</v>
      </c>
      <c r="T56" s="337">
        <f t="shared" si="5"/>
        <v>0.01338400684613758</v>
      </c>
      <c r="U56" s="338">
        <v>523.1150000000001</v>
      </c>
      <c r="V56" s="334">
        <v>966.9050000000001</v>
      </c>
      <c r="W56" s="335">
        <v>1385.472</v>
      </c>
      <c r="X56" s="334">
        <v>1794.2549000000006</v>
      </c>
      <c r="Y56" s="336">
        <f t="shared" si="19"/>
        <v>4669.746900000001</v>
      </c>
      <c r="Z56" s="340">
        <f t="shared" si="20"/>
        <v>-0.17293590365679168</v>
      </c>
    </row>
    <row r="57" spans="1:2" ht="9" customHeight="1" thickTop="1">
      <c r="A57" s="81"/>
      <c r="B57" s="81"/>
    </row>
    <row r="58" spans="1:2" ht="15">
      <c r="A58" s="79" t="s">
        <v>37</v>
      </c>
      <c r="B58" s="81"/>
    </row>
    <row r="59" spans="1:3" ht="14.25">
      <c r="A59" s="62" t="s">
        <v>144</v>
      </c>
      <c r="B59" s="179"/>
      <c r="C59" s="179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57:Z65536 N57:N65536 Z4 N4 N6:N9 Z6:Z9">
    <cfRule type="cellIs" priority="3" dxfId="101" operator="lessThan" stopIfTrue="1">
      <formula>0</formula>
    </cfRule>
  </conditionalFormatting>
  <conditionalFormatting sqref="Z10:Z56 N10:N56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H7:H9">
    <cfRule type="cellIs" priority="2" dxfId="101" operator="lessThan" stopIfTrue="1">
      <formula>0</formula>
    </cfRule>
  </conditionalFormatting>
  <conditionalFormatting sqref="T7:T9">
    <cfRule type="cellIs" priority="1" dxfId="101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E1">
      <selection activeCell="AG1" sqref="AG1"/>
    </sheetView>
  </sheetViews>
  <sheetFormatPr defaultColWidth="8.00390625" defaultRowHeight="15"/>
  <cols>
    <col min="1" max="1" width="25.421875" style="80" customWidth="1"/>
    <col min="2" max="2" width="38.140625" style="80" customWidth="1"/>
    <col min="3" max="3" width="11.00390625" style="80" customWidth="1"/>
    <col min="4" max="4" width="12.421875" style="80" bestFit="1" customWidth="1"/>
    <col min="5" max="5" width="9.57421875" style="80" customWidth="1"/>
    <col min="6" max="6" width="11.28125" style="80" customWidth="1"/>
    <col min="7" max="7" width="11.57421875" style="80" customWidth="1"/>
    <col min="8" max="8" width="10.7109375" style="80" customWidth="1"/>
    <col min="9" max="10" width="11.57421875" style="80" bestFit="1" customWidth="1"/>
    <col min="11" max="11" width="9.00390625" style="80" bestFit="1" customWidth="1"/>
    <col min="12" max="12" width="11.57421875" style="80" customWidth="1"/>
    <col min="13" max="13" width="11.57421875" style="80" bestFit="1" customWidth="1"/>
    <col min="14" max="14" width="9.421875" style="80" customWidth="1"/>
    <col min="15" max="15" width="11.57421875" style="80" bestFit="1" customWidth="1"/>
    <col min="16" max="16" width="12.421875" style="80" bestFit="1" customWidth="1"/>
    <col min="17" max="17" width="9.421875" style="80" customWidth="1"/>
    <col min="18" max="18" width="12.00390625" style="80" customWidth="1"/>
    <col min="19" max="19" width="12.7109375" style="80" customWidth="1"/>
    <col min="20" max="20" width="11.00390625" style="80" customWidth="1"/>
    <col min="21" max="21" width="13.28125" style="80" customWidth="1"/>
    <col min="22" max="22" width="12.28125" style="80" customWidth="1"/>
    <col min="23" max="23" width="10.28125" style="80" customWidth="1"/>
    <col min="24" max="24" width="11.28125" style="80" customWidth="1"/>
    <col min="25" max="25" width="13.8515625" style="80" customWidth="1"/>
    <col min="26" max="26" width="9.8515625" style="80" bestFit="1" customWidth="1"/>
    <col min="27" max="16384" width="8.00390625" style="80" customWidth="1"/>
  </cols>
  <sheetData>
    <row r="1" spans="2:26" ht="18">
      <c r="B1" s="482"/>
      <c r="Y1" s="554" t="s">
        <v>26</v>
      </c>
      <c r="Z1" s="554"/>
    </row>
    <row r="2" spans="1:27" ht="18">
      <c r="A2" s="484" t="s">
        <v>147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485"/>
      <c r="N2" s="485"/>
      <c r="X2" s="226"/>
      <c r="Y2" s="227"/>
      <c r="Z2" s="227"/>
      <c r="AA2" s="226"/>
    </row>
    <row r="3" spans="1:27" ht="18">
      <c r="A3" s="488" t="s">
        <v>146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485"/>
      <c r="N3" s="485"/>
      <c r="X3" s="226"/>
      <c r="Y3" s="227"/>
      <c r="Z3" s="227"/>
      <c r="AA3" s="226"/>
    </row>
    <row r="4" ht="5.25" customHeight="1" thickBot="1"/>
    <row r="5" spans="1:26" ht="24.75" customHeight="1" thickTop="1">
      <c r="A5" s="586" t="s">
        <v>116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8"/>
    </row>
    <row r="6" spans="1:26" ht="21" customHeight="1" thickBot="1">
      <c r="A6" s="598" t="s">
        <v>40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600"/>
    </row>
    <row r="7" spans="1:26" s="99" customFormat="1" ht="19.5" customHeight="1" thickBot="1" thickTop="1">
      <c r="A7" s="662" t="s">
        <v>113</v>
      </c>
      <c r="B7" s="662" t="s">
        <v>114</v>
      </c>
      <c r="C7" s="577" t="s">
        <v>33</v>
      </c>
      <c r="D7" s="578"/>
      <c r="E7" s="578"/>
      <c r="F7" s="578"/>
      <c r="G7" s="578"/>
      <c r="H7" s="578"/>
      <c r="I7" s="578"/>
      <c r="J7" s="578"/>
      <c r="K7" s="579"/>
      <c r="L7" s="579"/>
      <c r="M7" s="579"/>
      <c r="N7" s="580"/>
      <c r="O7" s="581" t="s">
        <v>32</v>
      </c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80"/>
    </row>
    <row r="8" spans="1:26" s="98" customFormat="1" ht="26.25" customHeight="1" thickBot="1">
      <c r="A8" s="663"/>
      <c r="B8" s="663"/>
      <c r="C8" s="671" t="s">
        <v>155</v>
      </c>
      <c r="D8" s="667"/>
      <c r="E8" s="667"/>
      <c r="F8" s="667"/>
      <c r="G8" s="668"/>
      <c r="H8" s="574" t="s">
        <v>31</v>
      </c>
      <c r="I8" s="671" t="s">
        <v>156</v>
      </c>
      <c r="J8" s="667"/>
      <c r="K8" s="667"/>
      <c r="L8" s="667"/>
      <c r="M8" s="668"/>
      <c r="N8" s="574" t="s">
        <v>30</v>
      </c>
      <c r="O8" s="666" t="s">
        <v>157</v>
      </c>
      <c r="P8" s="667"/>
      <c r="Q8" s="667"/>
      <c r="R8" s="667"/>
      <c r="S8" s="668"/>
      <c r="T8" s="574" t="s">
        <v>31</v>
      </c>
      <c r="U8" s="666" t="s">
        <v>158</v>
      </c>
      <c r="V8" s="667"/>
      <c r="W8" s="667"/>
      <c r="X8" s="667"/>
      <c r="Y8" s="668"/>
      <c r="Z8" s="574" t="s">
        <v>30</v>
      </c>
    </row>
    <row r="9" spans="1:26" s="93" customFormat="1" ht="26.25" customHeight="1">
      <c r="A9" s="664"/>
      <c r="B9" s="664"/>
      <c r="C9" s="595" t="s">
        <v>20</v>
      </c>
      <c r="D9" s="596"/>
      <c r="E9" s="593" t="s">
        <v>19</v>
      </c>
      <c r="F9" s="594"/>
      <c r="G9" s="582" t="s">
        <v>15</v>
      </c>
      <c r="H9" s="575"/>
      <c r="I9" s="595" t="s">
        <v>20</v>
      </c>
      <c r="J9" s="596"/>
      <c r="K9" s="593" t="s">
        <v>19</v>
      </c>
      <c r="L9" s="594"/>
      <c r="M9" s="582" t="s">
        <v>15</v>
      </c>
      <c r="N9" s="575"/>
      <c r="O9" s="596" t="s">
        <v>20</v>
      </c>
      <c r="P9" s="596"/>
      <c r="Q9" s="601" t="s">
        <v>19</v>
      </c>
      <c r="R9" s="596"/>
      <c r="S9" s="582" t="s">
        <v>15</v>
      </c>
      <c r="T9" s="575"/>
      <c r="U9" s="602" t="s">
        <v>20</v>
      </c>
      <c r="V9" s="594"/>
      <c r="W9" s="593" t="s">
        <v>19</v>
      </c>
      <c r="X9" s="597"/>
      <c r="Y9" s="582" t="s">
        <v>15</v>
      </c>
      <c r="Z9" s="575"/>
    </row>
    <row r="10" spans="1:26" s="93" customFormat="1" ht="31.5" thickBot="1">
      <c r="A10" s="665"/>
      <c r="B10" s="665"/>
      <c r="C10" s="96" t="s">
        <v>17</v>
      </c>
      <c r="D10" s="94" t="s">
        <v>16</v>
      </c>
      <c r="E10" s="95" t="s">
        <v>17</v>
      </c>
      <c r="F10" s="94" t="s">
        <v>16</v>
      </c>
      <c r="G10" s="583"/>
      <c r="H10" s="576"/>
      <c r="I10" s="96" t="s">
        <v>17</v>
      </c>
      <c r="J10" s="94" t="s">
        <v>16</v>
      </c>
      <c r="K10" s="95" t="s">
        <v>17</v>
      </c>
      <c r="L10" s="94" t="s">
        <v>16</v>
      </c>
      <c r="M10" s="583"/>
      <c r="N10" s="576"/>
      <c r="O10" s="97" t="s">
        <v>17</v>
      </c>
      <c r="P10" s="94" t="s">
        <v>16</v>
      </c>
      <c r="Q10" s="95" t="s">
        <v>17</v>
      </c>
      <c r="R10" s="94" t="s">
        <v>16</v>
      </c>
      <c r="S10" s="583"/>
      <c r="T10" s="576"/>
      <c r="U10" s="96" t="s">
        <v>17</v>
      </c>
      <c r="V10" s="94" t="s">
        <v>16</v>
      </c>
      <c r="W10" s="95" t="s">
        <v>17</v>
      </c>
      <c r="X10" s="94" t="s">
        <v>16</v>
      </c>
      <c r="Y10" s="583"/>
      <c r="Z10" s="576"/>
    </row>
    <row r="11" spans="1:26" s="501" customFormat="1" ht="18" customHeight="1" thickBot="1" thickTop="1">
      <c r="A11" s="490" t="s">
        <v>22</v>
      </c>
      <c r="B11" s="491"/>
      <c r="C11" s="492">
        <f>SUM(C12:C22)</f>
        <v>567250</v>
      </c>
      <c r="D11" s="493">
        <f>SUM(D12:D22)</f>
        <v>576961</v>
      </c>
      <c r="E11" s="494">
        <f>SUM(E12:E22)</f>
        <v>3471</v>
      </c>
      <c r="F11" s="493">
        <f>SUM(F12:F22)</f>
        <v>3890</v>
      </c>
      <c r="G11" s="495">
        <f aca="true" t="shared" si="0" ref="G11:G19">SUM(C11:F11)</f>
        <v>1151572</v>
      </c>
      <c r="H11" s="496">
        <f aca="true" t="shared" si="1" ref="H11:H22">G11/$G$11</f>
        <v>1</v>
      </c>
      <c r="I11" s="497">
        <f>SUM(I12:I22)</f>
        <v>497508</v>
      </c>
      <c r="J11" s="493">
        <f>SUM(J12:J22)</f>
        <v>514641</v>
      </c>
      <c r="K11" s="494">
        <f>SUM(K12:K22)</f>
        <v>3886</v>
      </c>
      <c r="L11" s="493">
        <f>SUM(L12:L22)</f>
        <v>1901</v>
      </c>
      <c r="M11" s="495">
        <f aca="true" t="shared" si="2" ref="M11:M22">SUM(I11:L11)</f>
        <v>1017936</v>
      </c>
      <c r="N11" s="498">
        <f aca="true" t="shared" si="3" ref="N11:N19">IF(ISERROR(G11/M11-1),"         /0",(G11/M11-1))</f>
        <v>0.1312813379230129</v>
      </c>
      <c r="O11" s="499">
        <f>SUM(O12:O22)</f>
        <v>5633582</v>
      </c>
      <c r="P11" s="493">
        <f>SUM(P12:P22)</f>
        <v>5537649</v>
      </c>
      <c r="Q11" s="494">
        <f>SUM(Q12:Q22)</f>
        <v>59978</v>
      </c>
      <c r="R11" s="493">
        <f>SUM(R12:R22)</f>
        <v>64145</v>
      </c>
      <c r="S11" s="495">
        <f aca="true" t="shared" si="4" ref="S11:S19">SUM(O11:R11)</f>
        <v>11295354</v>
      </c>
      <c r="T11" s="496">
        <f aca="true" t="shared" si="5" ref="T11:T22">S11/$S$11</f>
        <v>1</v>
      </c>
      <c r="U11" s="497">
        <f>SUM(U12:U22)</f>
        <v>5057140</v>
      </c>
      <c r="V11" s="493">
        <f>SUM(V12:V22)</f>
        <v>4996812</v>
      </c>
      <c r="W11" s="494">
        <f>SUM(W12:W22)</f>
        <v>16042</v>
      </c>
      <c r="X11" s="493">
        <f>SUM(X12:X22)</f>
        <v>15086</v>
      </c>
      <c r="Y11" s="495">
        <f aca="true" t="shared" si="6" ref="Y11:Y19">SUM(U11:X11)</f>
        <v>10085080</v>
      </c>
      <c r="Z11" s="500">
        <f>IF(ISERROR(S11/Y11-1),"         /0",(S11/Y11-1))</f>
        <v>0.12000638567071364</v>
      </c>
    </row>
    <row r="12" spans="1:26" ht="21" customHeight="1" thickTop="1">
      <c r="A12" s="319" t="s">
        <v>428</v>
      </c>
      <c r="B12" s="320" t="s">
        <v>429</v>
      </c>
      <c r="C12" s="321">
        <v>371368</v>
      </c>
      <c r="D12" s="322">
        <v>387069</v>
      </c>
      <c r="E12" s="323">
        <v>2357</v>
      </c>
      <c r="F12" s="322">
        <v>2773</v>
      </c>
      <c r="G12" s="324">
        <f t="shared" si="0"/>
        <v>763567</v>
      </c>
      <c r="H12" s="325">
        <f t="shared" si="1"/>
        <v>0.6630649234264119</v>
      </c>
      <c r="I12" s="326">
        <v>342054</v>
      </c>
      <c r="J12" s="322">
        <v>357997</v>
      </c>
      <c r="K12" s="323">
        <v>1705</v>
      </c>
      <c r="L12" s="322">
        <v>1770</v>
      </c>
      <c r="M12" s="324">
        <f t="shared" si="2"/>
        <v>703526</v>
      </c>
      <c r="N12" s="327">
        <f t="shared" si="3"/>
        <v>0.08534297239902999</v>
      </c>
      <c r="O12" s="321">
        <v>3617669</v>
      </c>
      <c r="P12" s="322">
        <v>3658840</v>
      </c>
      <c r="Q12" s="323">
        <v>36647</v>
      </c>
      <c r="R12" s="322">
        <v>37679</v>
      </c>
      <c r="S12" s="324">
        <f t="shared" si="4"/>
        <v>7350835</v>
      </c>
      <c r="T12" s="325">
        <f t="shared" si="5"/>
        <v>0.6507839417870391</v>
      </c>
      <c r="U12" s="326">
        <v>3285550</v>
      </c>
      <c r="V12" s="322">
        <v>3341327</v>
      </c>
      <c r="W12" s="323">
        <v>9469</v>
      </c>
      <c r="X12" s="322">
        <v>9981</v>
      </c>
      <c r="Y12" s="324">
        <f t="shared" si="6"/>
        <v>6646327</v>
      </c>
      <c r="Z12" s="328">
        <f aca="true" t="shared" si="7" ref="Z12:Z19">IF(ISERROR(S12/Y12-1),"         /0",IF(S12/Y12&gt;5,"  *  ",(S12/Y12-1)))</f>
        <v>0.1059995994780274</v>
      </c>
    </row>
    <row r="13" spans="1:26" ht="21" customHeight="1">
      <c r="A13" s="329" t="s">
        <v>430</v>
      </c>
      <c r="B13" s="330" t="s">
        <v>431</v>
      </c>
      <c r="C13" s="281">
        <v>72576</v>
      </c>
      <c r="D13" s="282">
        <v>73792</v>
      </c>
      <c r="E13" s="283">
        <v>474</v>
      </c>
      <c r="F13" s="282">
        <v>501</v>
      </c>
      <c r="G13" s="284">
        <f t="shared" si="0"/>
        <v>147343</v>
      </c>
      <c r="H13" s="285">
        <f t="shared" si="1"/>
        <v>0.1279494464957467</v>
      </c>
      <c r="I13" s="286">
        <v>62979</v>
      </c>
      <c r="J13" s="282">
        <v>64796</v>
      </c>
      <c r="K13" s="283">
        <v>427</v>
      </c>
      <c r="L13" s="282">
        <v>22</v>
      </c>
      <c r="M13" s="284">
        <f t="shared" si="2"/>
        <v>128224</v>
      </c>
      <c r="N13" s="287">
        <f t="shared" si="3"/>
        <v>0.1491062515597703</v>
      </c>
      <c r="O13" s="281">
        <v>732378</v>
      </c>
      <c r="P13" s="282">
        <v>701710</v>
      </c>
      <c r="Q13" s="283">
        <v>8461</v>
      </c>
      <c r="R13" s="282">
        <v>9041</v>
      </c>
      <c r="S13" s="284">
        <f t="shared" si="4"/>
        <v>1451590</v>
      </c>
      <c r="T13" s="285">
        <f t="shared" si="5"/>
        <v>0.12851212985445165</v>
      </c>
      <c r="U13" s="286">
        <v>653411</v>
      </c>
      <c r="V13" s="282">
        <v>627286</v>
      </c>
      <c r="W13" s="283">
        <v>1422</v>
      </c>
      <c r="X13" s="282">
        <v>1192</v>
      </c>
      <c r="Y13" s="284">
        <f t="shared" si="6"/>
        <v>1283311</v>
      </c>
      <c r="Z13" s="288">
        <f t="shared" si="7"/>
        <v>0.13112877548778124</v>
      </c>
    </row>
    <row r="14" spans="1:26" ht="21" customHeight="1">
      <c r="A14" s="329" t="s">
        <v>434</v>
      </c>
      <c r="B14" s="330" t="s">
        <v>435</v>
      </c>
      <c r="C14" s="281">
        <v>42249</v>
      </c>
      <c r="D14" s="282">
        <v>40106</v>
      </c>
      <c r="E14" s="283">
        <v>556</v>
      </c>
      <c r="F14" s="282">
        <v>419</v>
      </c>
      <c r="G14" s="284">
        <f t="shared" si="0"/>
        <v>83330</v>
      </c>
      <c r="H14" s="285">
        <f t="shared" si="1"/>
        <v>0.07236195392038014</v>
      </c>
      <c r="I14" s="286">
        <v>32793</v>
      </c>
      <c r="J14" s="282">
        <v>33847</v>
      </c>
      <c r="K14" s="283">
        <v>491</v>
      </c>
      <c r="L14" s="282">
        <v>6</v>
      </c>
      <c r="M14" s="284">
        <f t="shared" si="2"/>
        <v>67137</v>
      </c>
      <c r="N14" s="287">
        <f t="shared" si="3"/>
        <v>0.2411933806991673</v>
      </c>
      <c r="O14" s="281">
        <v>439573</v>
      </c>
      <c r="P14" s="282">
        <v>409521</v>
      </c>
      <c r="Q14" s="283">
        <v>9008</v>
      </c>
      <c r="R14" s="282">
        <v>9536</v>
      </c>
      <c r="S14" s="284">
        <f t="shared" si="4"/>
        <v>867638</v>
      </c>
      <c r="T14" s="285">
        <f t="shared" si="5"/>
        <v>0.07681370588296746</v>
      </c>
      <c r="U14" s="286">
        <v>407865</v>
      </c>
      <c r="V14" s="282">
        <v>377247</v>
      </c>
      <c r="W14" s="283">
        <v>833</v>
      </c>
      <c r="X14" s="282">
        <v>1073</v>
      </c>
      <c r="Y14" s="284">
        <f t="shared" si="6"/>
        <v>787018</v>
      </c>
      <c r="Z14" s="288">
        <f t="shared" si="7"/>
        <v>0.1024373013069586</v>
      </c>
    </row>
    <row r="15" spans="1:26" ht="21" customHeight="1">
      <c r="A15" s="329" t="s">
        <v>432</v>
      </c>
      <c r="B15" s="330" t="s">
        <v>433</v>
      </c>
      <c r="C15" s="281">
        <v>37981</v>
      </c>
      <c r="D15" s="282">
        <v>36254</v>
      </c>
      <c r="E15" s="283">
        <v>0</v>
      </c>
      <c r="F15" s="282">
        <v>9</v>
      </c>
      <c r="G15" s="284">
        <f>SUM(C15:F15)</f>
        <v>74244</v>
      </c>
      <c r="H15" s="285">
        <f t="shared" si="1"/>
        <v>0.06447186975716672</v>
      </c>
      <c r="I15" s="286">
        <v>28027</v>
      </c>
      <c r="J15" s="282">
        <v>27162</v>
      </c>
      <c r="K15" s="283">
        <v>283</v>
      </c>
      <c r="L15" s="282">
        <v>0</v>
      </c>
      <c r="M15" s="284">
        <f>SUM(I15:L15)</f>
        <v>55472</v>
      </c>
      <c r="N15" s="287">
        <f>IF(ISERROR(G15/M15-1),"         /0",(G15/M15-1))</f>
        <v>0.33840496106143636</v>
      </c>
      <c r="O15" s="281">
        <v>428883</v>
      </c>
      <c r="P15" s="282">
        <v>394416</v>
      </c>
      <c r="Q15" s="283">
        <v>3002</v>
      </c>
      <c r="R15" s="282">
        <v>4450</v>
      </c>
      <c r="S15" s="284">
        <f>SUM(O15:R15)</f>
        <v>830751</v>
      </c>
      <c r="T15" s="285">
        <f t="shared" si="5"/>
        <v>0.07354802691442872</v>
      </c>
      <c r="U15" s="286">
        <v>314796</v>
      </c>
      <c r="V15" s="282">
        <v>293180</v>
      </c>
      <c r="W15" s="283">
        <v>2291</v>
      </c>
      <c r="X15" s="282">
        <v>1857</v>
      </c>
      <c r="Y15" s="284">
        <f>SUM(U15:X15)</f>
        <v>612124</v>
      </c>
      <c r="Z15" s="288">
        <f>IF(ISERROR(S15/Y15-1),"         /0",IF(S15/Y15&gt;5,"  *  ",(S15/Y15-1)))</f>
        <v>0.35716129411687825</v>
      </c>
    </row>
    <row r="16" spans="1:26" ht="21" customHeight="1">
      <c r="A16" s="329" t="s">
        <v>436</v>
      </c>
      <c r="B16" s="330" t="s">
        <v>437</v>
      </c>
      <c r="C16" s="281">
        <v>13977</v>
      </c>
      <c r="D16" s="282">
        <v>13593</v>
      </c>
      <c r="E16" s="283">
        <v>19</v>
      </c>
      <c r="F16" s="282">
        <v>113</v>
      </c>
      <c r="G16" s="284">
        <f t="shared" si="0"/>
        <v>27702</v>
      </c>
      <c r="H16" s="285">
        <f t="shared" si="1"/>
        <v>0.024055812402524548</v>
      </c>
      <c r="I16" s="286">
        <v>11741</v>
      </c>
      <c r="J16" s="282">
        <v>11938</v>
      </c>
      <c r="K16" s="283">
        <v>376</v>
      </c>
      <c r="L16" s="282">
        <v>52</v>
      </c>
      <c r="M16" s="284">
        <f t="shared" si="2"/>
        <v>24107</v>
      </c>
      <c r="N16" s="287">
        <f t="shared" si="3"/>
        <v>0.14912680964035352</v>
      </c>
      <c r="O16" s="281">
        <v>139199</v>
      </c>
      <c r="P16" s="282">
        <v>130912</v>
      </c>
      <c r="Q16" s="283">
        <v>1276</v>
      </c>
      <c r="R16" s="282">
        <v>1554</v>
      </c>
      <c r="S16" s="284">
        <f t="shared" si="4"/>
        <v>272941</v>
      </c>
      <c r="T16" s="285">
        <f t="shared" si="5"/>
        <v>0.02416400583815257</v>
      </c>
      <c r="U16" s="286">
        <v>128588</v>
      </c>
      <c r="V16" s="282">
        <v>123319</v>
      </c>
      <c r="W16" s="283">
        <v>541</v>
      </c>
      <c r="X16" s="282">
        <v>209</v>
      </c>
      <c r="Y16" s="284">
        <f t="shared" si="6"/>
        <v>252657</v>
      </c>
      <c r="Z16" s="288">
        <f t="shared" si="7"/>
        <v>0.08028275488112335</v>
      </c>
    </row>
    <row r="17" spans="1:26" ht="21" customHeight="1">
      <c r="A17" s="329" t="s">
        <v>444</v>
      </c>
      <c r="B17" s="330" t="s">
        <v>445</v>
      </c>
      <c r="C17" s="281">
        <v>9256</v>
      </c>
      <c r="D17" s="282">
        <v>9225</v>
      </c>
      <c r="E17" s="283">
        <v>22</v>
      </c>
      <c r="F17" s="282">
        <v>13</v>
      </c>
      <c r="G17" s="284">
        <f>SUM(C17:F17)</f>
        <v>18516</v>
      </c>
      <c r="H17" s="285">
        <f t="shared" si="1"/>
        <v>0.016078890421093946</v>
      </c>
      <c r="I17" s="286">
        <v>6844</v>
      </c>
      <c r="J17" s="282">
        <v>6475</v>
      </c>
      <c r="K17" s="283">
        <v>238</v>
      </c>
      <c r="L17" s="282">
        <v>0</v>
      </c>
      <c r="M17" s="284">
        <f t="shared" si="2"/>
        <v>13557</v>
      </c>
      <c r="N17" s="287">
        <f>IF(ISERROR(G17/M17-1),"         /0",(G17/M17-1))</f>
        <v>0.36578889134764325</v>
      </c>
      <c r="O17" s="281">
        <v>93614</v>
      </c>
      <c r="P17" s="282">
        <v>85195</v>
      </c>
      <c r="Q17" s="283">
        <v>367</v>
      </c>
      <c r="R17" s="282">
        <v>293</v>
      </c>
      <c r="S17" s="284">
        <f>SUM(O17:R17)</f>
        <v>179469</v>
      </c>
      <c r="T17" s="285">
        <f t="shared" si="5"/>
        <v>0.015888745053939876</v>
      </c>
      <c r="U17" s="286">
        <v>89963</v>
      </c>
      <c r="V17" s="282">
        <v>76379</v>
      </c>
      <c r="W17" s="283">
        <v>487</v>
      </c>
      <c r="X17" s="282">
        <v>250</v>
      </c>
      <c r="Y17" s="284">
        <f>SUM(U17:X17)</f>
        <v>167079</v>
      </c>
      <c r="Z17" s="288">
        <f>IF(ISERROR(S17/Y17-1),"         /0",IF(S17/Y17&gt;5,"  *  ",(S17/Y17-1)))</f>
        <v>0.07415653672813449</v>
      </c>
    </row>
    <row r="18" spans="1:26" ht="21" customHeight="1">
      <c r="A18" s="329" t="s">
        <v>442</v>
      </c>
      <c r="B18" s="330" t="s">
        <v>443</v>
      </c>
      <c r="C18" s="281">
        <v>4635</v>
      </c>
      <c r="D18" s="282">
        <v>4327</v>
      </c>
      <c r="E18" s="283">
        <v>0</v>
      </c>
      <c r="F18" s="282">
        <v>3</v>
      </c>
      <c r="G18" s="284">
        <f t="shared" si="0"/>
        <v>8965</v>
      </c>
      <c r="H18" s="285">
        <f t="shared" si="1"/>
        <v>0.007785010403170622</v>
      </c>
      <c r="I18" s="286">
        <v>3065</v>
      </c>
      <c r="J18" s="282">
        <v>2886</v>
      </c>
      <c r="K18" s="283">
        <v>101</v>
      </c>
      <c r="L18" s="282">
        <v>21</v>
      </c>
      <c r="M18" s="284">
        <f t="shared" si="2"/>
        <v>6073</v>
      </c>
      <c r="N18" s="287">
        <f t="shared" si="3"/>
        <v>0.4762061584060595</v>
      </c>
      <c r="O18" s="281">
        <v>39102</v>
      </c>
      <c r="P18" s="282">
        <v>35877</v>
      </c>
      <c r="Q18" s="283">
        <v>61</v>
      </c>
      <c r="R18" s="282">
        <v>167</v>
      </c>
      <c r="S18" s="284">
        <f t="shared" si="4"/>
        <v>75207</v>
      </c>
      <c r="T18" s="285">
        <f t="shared" si="5"/>
        <v>0.00665822425751331</v>
      </c>
      <c r="U18" s="286">
        <v>36466</v>
      </c>
      <c r="V18" s="282">
        <v>33473</v>
      </c>
      <c r="W18" s="283">
        <v>182</v>
      </c>
      <c r="X18" s="282">
        <v>112</v>
      </c>
      <c r="Y18" s="284">
        <f t="shared" si="6"/>
        <v>70233</v>
      </c>
      <c r="Z18" s="288">
        <f t="shared" si="7"/>
        <v>0.0708214087394814</v>
      </c>
    </row>
    <row r="19" spans="1:26" ht="21" customHeight="1">
      <c r="A19" s="329" t="s">
        <v>440</v>
      </c>
      <c r="B19" s="330" t="s">
        <v>441</v>
      </c>
      <c r="C19" s="281">
        <v>3972</v>
      </c>
      <c r="D19" s="282">
        <v>3407</v>
      </c>
      <c r="E19" s="283">
        <v>0</v>
      </c>
      <c r="F19" s="282">
        <v>9</v>
      </c>
      <c r="G19" s="284">
        <f t="shared" si="0"/>
        <v>7388</v>
      </c>
      <c r="H19" s="285">
        <f t="shared" si="1"/>
        <v>0.006415578009885617</v>
      </c>
      <c r="I19" s="286">
        <v>3818</v>
      </c>
      <c r="J19" s="282">
        <v>3515</v>
      </c>
      <c r="K19" s="283">
        <v>25</v>
      </c>
      <c r="L19" s="282">
        <v>15</v>
      </c>
      <c r="M19" s="284">
        <f t="shared" si="2"/>
        <v>7373</v>
      </c>
      <c r="N19" s="287">
        <f t="shared" si="3"/>
        <v>0.002034450020344414</v>
      </c>
      <c r="O19" s="281">
        <v>44652</v>
      </c>
      <c r="P19" s="282">
        <v>38464</v>
      </c>
      <c r="Q19" s="283">
        <v>582</v>
      </c>
      <c r="R19" s="282">
        <v>543</v>
      </c>
      <c r="S19" s="284">
        <f t="shared" si="4"/>
        <v>84241</v>
      </c>
      <c r="T19" s="285">
        <f t="shared" si="5"/>
        <v>0.007458022121307575</v>
      </c>
      <c r="U19" s="286">
        <v>50184</v>
      </c>
      <c r="V19" s="282">
        <v>44834</v>
      </c>
      <c r="W19" s="283">
        <v>315</v>
      </c>
      <c r="X19" s="282">
        <v>142</v>
      </c>
      <c r="Y19" s="284">
        <f t="shared" si="6"/>
        <v>95475</v>
      </c>
      <c r="Z19" s="288">
        <f t="shared" si="7"/>
        <v>-0.1176643100288034</v>
      </c>
    </row>
    <row r="20" spans="1:26" ht="21" customHeight="1">
      <c r="A20" s="329" t="s">
        <v>459</v>
      </c>
      <c r="B20" s="330" t="s">
        <v>460</v>
      </c>
      <c r="C20" s="281">
        <v>3372</v>
      </c>
      <c r="D20" s="282">
        <v>3380</v>
      </c>
      <c r="E20" s="283">
        <v>0</v>
      </c>
      <c r="F20" s="282">
        <v>1</v>
      </c>
      <c r="G20" s="284">
        <f>SUM(C20:F20)</f>
        <v>6753</v>
      </c>
      <c r="H20" s="285">
        <f t="shared" si="1"/>
        <v>0.005864157864206494</v>
      </c>
      <c r="I20" s="286">
        <v>3088</v>
      </c>
      <c r="J20" s="282">
        <v>3610</v>
      </c>
      <c r="K20" s="283">
        <v>31</v>
      </c>
      <c r="L20" s="282">
        <v>0</v>
      </c>
      <c r="M20" s="284">
        <f t="shared" si="2"/>
        <v>6729</v>
      </c>
      <c r="N20" s="287">
        <f>IF(ISERROR(G20/M20-1),"         /0",(G20/M20-1))</f>
        <v>0.003566651805617438</v>
      </c>
      <c r="O20" s="281">
        <v>37503</v>
      </c>
      <c r="P20" s="282">
        <v>33654</v>
      </c>
      <c r="Q20" s="283">
        <v>11</v>
      </c>
      <c r="R20" s="282">
        <v>58</v>
      </c>
      <c r="S20" s="284">
        <f>SUM(O20:R20)</f>
        <v>71226</v>
      </c>
      <c r="T20" s="285">
        <f t="shared" si="5"/>
        <v>0.006305778464313735</v>
      </c>
      <c r="U20" s="286">
        <v>38445</v>
      </c>
      <c r="V20" s="282">
        <v>35765</v>
      </c>
      <c r="W20" s="283">
        <v>57</v>
      </c>
      <c r="X20" s="282">
        <v>38</v>
      </c>
      <c r="Y20" s="284">
        <f>SUM(U20:X20)</f>
        <v>74305</v>
      </c>
      <c r="Z20" s="288">
        <f>IF(ISERROR(S20/Y20-1),"         /0",IF(S20/Y20&gt;5,"  *  ",(S20/Y20-1)))</f>
        <v>-0.041437319157526464</v>
      </c>
    </row>
    <row r="21" spans="1:26" ht="21" customHeight="1">
      <c r="A21" s="329" t="s">
        <v>450</v>
      </c>
      <c r="B21" s="330" t="s">
        <v>451</v>
      </c>
      <c r="C21" s="281">
        <v>4002</v>
      </c>
      <c r="D21" s="282">
        <v>2475</v>
      </c>
      <c r="E21" s="283">
        <v>22</v>
      </c>
      <c r="F21" s="282">
        <v>6</v>
      </c>
      <c r="G21" s="284">
        <f>SUM(C21:F21)</f>
        <v>6505</v>
      </c>
      <c r="H21" s="285">
        <f t="shared" si="1"/>
        <v>0.005648800075027875</v>
      </c>
      <c r="I21" s="286">
        <v>1491</v>
      </c>
      <c r="J21" s="282">
        <v>1159</v>
      </c>
      <c r="K21" s="283">
        <v>171</v>
      </c>
      <c r="L21" s="282">
        <v>0</v>
      </c>
      <c r="M21" s="284">
        <f t="shared" si="2"/>
        <v>2821</v>
      </c>
      <c r="N21" s="287">
        <f>IF(ISERROR(G21/M21-1),"         /0",(G21/M21-1))</f>
        <v>1.3059198865650479</v>
      </c>
      <c r="O21" s="281">
        <v>26766</v>
      </c>
      <c r="P21" s="282">
        <v>18992</v>
      </c>
      <c r="Q21" s="283">
        <v>325</v>
      </c>
      <c r="R21" s="282">
        <v>377</v>
      </c>
      <c r="S21" s="284">
        <f>SUM(O21:R21)</f>
        <v>46460</v>
      </c>
      <c r="T21" s="285">
        <f t="shared" si="5"/>
        <v>0.004113195566956113</v>
      </c>
      <c r="U21" s="286">
        <v>17310</v>
      </c>
      <c r="V21" s="282">
        <v>14361</v>
      </c>
      <c r="W21" s="283">
        <v>219</v>
      </c>
      <c r="X21" s="282">
        <v>54</v>
      </c>
      <c r="Y21" s="284">
        <f>SUM(U21:X21)</f>
        <v>31944</v>
      </c>
      <c r="Z21" s="288">
        <f>IF(ISERROR(S21/Y21-1),"         /0",IF(S21/Y21&gt;5,"  *  ",(S21/Y21-1)))</f>
        <v>0.45442023541197085</v>
      </c>
    </row>
    <row r="22" spans="1:26" ht="21" customHeight="1" thickBot="1">
      <c r="A22" s="331" t="s">
        <v>48</v>
      </c>
      <c r="B22" s="332"/>
      <c r="C22" s="333">
        <v>3862</v>
      </c>
      <c r="D22" s="334">
        <v>3333</v>
      </c>
      <c r="E22" s="335">
        <v>21</v>
      </c>
      <c r="F22" s="334">
        <v>43</v>
      </c>
      <c r="G22" s="336">
        <f>SUM(C22:F22)</f>
        <v>7259</v>
      </c>
      <c r="H22" s="337">
        <f t="shared" si="1"/>
        <v>0.006303557224385449</v>
      </c>
      <c r="I22" s="338">
        <v>1608</v>
      </c>
      <c r="J22" s="334">
        <v>1256</v>
      </c>
      <c r="K22" s="335">
        <v>38</v>
      </c>
      <c r="L22" s="334">
        <v>15</v>
      </c>
      <c r="M22" s="336">
        <f t="shared" si="2"/>
        <v>2917</v>
      </c>
      <c r="N22" s="339">
        <f>IF(ISERROR(G22/M22-1),"         /0",(G22/M22-1))</f>
        <v>1.4885155982173468</v>
      </c>
      <c r="O22" s="333">
        <v>34243</v>
      </c>
      <c r="P22" s="334">
        <v>30068</v>
      </c>
      <c r="Q22" s="335">
        <v>238</v>
      </c>
      <c r="R22" s="334">
        <v>447</v>
      </c>
      <c r="S22" s="336">
        <f>SUM(O22:R22)</f>
        <v>64996</v>
      </c>
      <c r="T22" s="337">
        <f t="shared" si="5"/>
        <v>0.005754224258929822</v>
      </c>
      <c r="U22" s="338">
        <v>34562</v>
      </c>
      <c r="V22" s="334">
        <v>29641</v>
      </c>
      <c r="W22" s="335">
        <v>226</v>
      </c>
      <c r="X22" s="334">
        <v>178</v>
      </c>
      <c r="Y22" s="336">
        <f>SUM(U22:X22)</f>
        <v>64607</v>
      </c>
      <c r="Z22" s="340">
        <f>IF(ISERROR(S22/Y22-1),"         /0",IF(S22/Y22&gt;5,"  *  ",(S22/Y22-1)))</f>
        <v>0.006021019394183202</v>
      </c>
    </row>
    <row r="23" spans="1:2" ht="6" customHeight="1" thickTop="1">
      <c r="A23" s="81"/>
      <c r="B23" s="81"/>
    </row>
    <row r="24" spans="1:2" ht="15">
      <c r="A24" s="81" t="s">
        <v>132</v>
      </c>
      <c r="B24" s="81"/>
    </row>
    <row r="25" s="226" customFormat="1" ht="14.25"/>
  </sheetData>
  <sheetProtection/>
  <mergeCells count="27">
    <mergeCell ref="Y1:Z1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101" operator="lessThan" stopIfTrue="1">
      <formula>0</formula>
    </cfRule>
  </conditionalFormatting>
  <conditionalFormatting sqref="N11:N22 Z11:Z22">
    <cfRule type="cellIs" priority="10" dxfId="101" operator="lessThan" stopIfTrue="1">
      <formula>0</formula>
    </cfRule>
    <cfRule type="cellIs" priority="11" dxfId="103" operator="greaterThanOrEqual" stopIfTrue="1">
      <formula>0</formula>
    </cfRule>
  </conditionalFormatting>
  <conditionalFormatting sqref="N9:N10 Z9:Z10">
    <cfRule type="cellIs" priority="6" dxfId="101" operator="lessThan" stopIfTrue="1">
      <formula>0</formula>
    </cfRule>
  </conditionalFormatting>
  <conditionalFormatting sqref="H9:H10">
    <cfRule type="cellIs" priority="5" dxfId="101" operator="lessThan" stopIfTrue="1">
      <formula>0</formula>
    </cfRule>
  </conditionalFormatting>
  <conditionalFormatting sqref="T9:T10">
    <cfRule type="cellIs" priority="4" dxfId="101" operator="lessThan" stopIfTrue="1">
      <formula>0</formula>
    </cfRule>
  </conditionalFormatting>
  <conditionalFormatting sqref="N8 Z8">
    <cfRule type="cellIs" priority="3" dxfId="101" operator="lessThan" stopIfTrue="1">
      <formula>0</formula>
    </cfRule>
  </conditionalFormatting>
  <conditionalFormatting sqref="H8">
    <cfRule type="cellIs" priority="2" dxfId="101" operator="lessThan" stopIfTrue="1">
      <formula>0</formula>
    </cfRule>
  </conditionalFormatting>
  <conditionalFormatting sqref="T8">
    <cfRule type="cellIs" priority="1" dxfId="101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9"/>
  <sheetViews>
    <sheetView zoomScale="90" zoomScaleNormal="90" zoomScalePageLayoutView="0" workbookViewId="0" topLeftCell="A1">
      <selection activeCell="A12" sqref="A12"/>
    </sheetView>
  </sheetViews>
  <sheetFormatPr defaultColWidth="11.421875" defaultRowHeight="15"/>
  <cols>
    <col min="1" max="16384" width="11.421875" style="168" customWidth="1"/>
  </cols>
  <sheetData>
    <row r="1" spans="1:8" ht="13.5" thickBot="1">
      <c r="A1" s="167"/>
      <c r="B1" s="167"/>
      <c r="C1" s="167"/>
      <c r="D1" s="167"/>
      <c r="E1" s="167"/>
      <c r="F1" s="167"/>
      <c r="G1" s="167"/>
      <c r="H1" s="167"/>
    </row>
    <row r="2" spans="1:14" ht="31.5" thickTop="1">
      <c r="A2" s="169" t="s">
        <v>150</v>
      </c>
      <c r="B2" s="170"/>
      <c r="M2" s="508" t="s">
        <v>26</v>
      </c>
      <c r="N2" s="508"/>
    </row>
    <row r="3" spans="1:2" ht="25.5">
      <c r="A3" s="171" t="s">
        <v>35</v>
      </c>
      <c r="B3" s="172"/>
    </row>
    <row r="9" spans="1:14" ht="27">
      <c r="A9" s="182" t="s">
        <v>102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4" ht="15.75">
      <c r="A10" s="174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</row>
    <row r="11" spans="1:14" ht="15.75">
      <c r="A11" s="181" t="s">
        <v>543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4" ht="15.75">
      <c r="A12" s="174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ht="15">
      <c r="A13" s="181" t="s">
        <v>145</v>
      </c>
    </row>
    <row r="14" ht="15">
      <c r="A14" s="181" t="s">
        <v>123</v>
      </c>
    </row>
    <row r="15" ht="15">
      <c r="A15" s="181" t="s">
        <v>124</v>
      </c>
    </row>
    <row r="17" ht="27">
      <c r="A17" s="182" t="s">
        <v>122</v>
      </c>
    </row>
    <row r="19" ht="22.5">
      <c r="A19" s="176" t="s">
        <v>141</v>
      </c>
    </row>
    <row r="20" ht="15">
      <c r="A20" s="181" t="s">
        <v>142</v>
      </c>
    </row>
    <row r="21" spans="1:18" ht="83.25" customHeight="1">
      <c r="A21" s="509" t="s">
        <v>143</v>
      </c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</row>
    <row r="24" ht="22.5">
      <c r="A24" s="176" t="s">
        <v>103</v>
      </c>
    </row>
    <row r="26" spans="1:18" ht="38.25" customHeight="1">
      <c r="A26" s="510" t="s">
        <v>104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</row>
    <row r="27" ht="15.75">
      <c r="A27" s="175"/>
    </row>
    <row r="28" ht="22.5">
      <c r="A28" s="176" t="s">
        <v>105</v>
      </c>
    </row>
    <row r="29" ht="15.75">
      <c r="A29" s="175" t="s">
        <v>106</v>
      </c>
    </row>
    <row r="30" ht="15.75">
      <c r="A30" s="175" t="s">
        <v>107</v>
      </c>
    </row>
    <row r="32" ht="22.5">
      <c r="A32" s="176" t="s">
        <v>133</v>
      </c>
    </row>
    <row r="33" ht="15.75">
      <c r="A33" s="175" t="s">
        <v>134</v>
      </c>
    </row>
    <row r="34" ht="15.75">
      <c r="A34" s="175"/>
    </row>
    <row r="35" ht="22.5">
      <c r="A35" s="176" t="s">
        <v>135</v>
      </c>
    </row>
    <row r="36" ht="15.75">
      <c r="A36" s="175" t="s">
        <v>138</v>
      </c>
    </row>
    <row r="38" ht="22.5">
      <c r="A38" s="176" t="s">
        <v>136</v>
      </c>
    </row>
    <row r="39" ht="15.75">
      <c r="A39" s="175" t="s">
        <v>137</v>
      </c>
    </row>
  </sheetData>
  <sheetProtection/>
  <mergeCells count="3">
    <mergeCell ref="M2:N2"/>
    <mergeCell ref="A21:R21"/>
    <mergeCell ref="A26:R26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81" zoomScaleNormal="81" zoomScalePageLayoutView="0" workbookViewId="0" topLeftCell="D1">
      <selection activeCell="AF1" sqref="AF1"/>
    </sheetView>
  </sheetViews>
  <sheetFormatPr defaultColWidth="8.00390625" defaultRowHeight="15"/>
  <cols>
    <col min="1" max="1" width="23.421875" style="80" customWidth="1"/>
    <col min="2" max="2" width="35.421875" style="80" customWidth="1"/>
    <col min="3" max="3" width="9.8515625" style="80" customWidth="1"/>
    <col min="4" max="4" width="12.421875" style="80" bestFit="1" customWidth="1"/>
    <col min="5" max="5" width="8.57421875" style="80" bestFit="1" customWidth="1"/>
    <col min="6" max="6" width="10.57421875" style="80" bestFit="1" customWidth="1"/>
    <col min="7" max="7" width="9.00390625" style="80" customWidth="1"/>
    <col min="8" max="8" width="10.7109375" style="80" customWidth="1"/>
    <col min="9" max="9" width="9.57421875" style="80" customWidth="1"/>
    <col min="10" max="10" width="11.57421875" style="80" bestFit="1" customWidth="1"/>
    <col min="11" max="11" width="9.00390625" style="80" bestFit="1" customWidth="1"/>
    <col min="12" max="12" width="10.57421875" style="80" bestFit="1" customWidth="1"/>
    <col min="13" max="13" width="11.57421875" style="80" bestFit="1" customWidth="1"/>
    <col min="14" max="14" width="9.421875" style="80" customWidth="1"/>
    <col min="15" max="15" width="9.57421875" style="80" bestFit="1" customWidth="1"/>
    <col min="16" max="16" width="11.140625" style="80" customWidth="1"/>
    <col min="17" max="17" width="10.28125" style="80" customWidth="1"/>
    <col min="18" max="18" width="10.57421875" style="80" bestFit="1" customWidth="1"/>
    <col min="19" max="19" width="9.57421875" style="80" customWidth="1"/>
    <col min="20" max="20" width="10.140625" style="80" customWidth="1"/>
    <col min="21" max="21" width="10.00390625" style="80" customWidth="1"/>
    <col min="22" max="22" width="10.421875" style="80" customWidth="1"/>
    <col min="23" max="24" width="10.28125" style="80" customWidth="1"/>
    <col min="25" max="25" width="10.7109375" style="80" customWidth="1"/>
    <col min="26" max="26" width="9.8515625" style="80" bestFit="1" customWidth="1"/>
    <col min="27" max="16384" width="8.00390625" style="80" customWidth="1"/>
  </cols>
  <sheetData>
    <row r="1" spans="1:26" ht="16.5">
      <c r="A1" s="489" t="s">
        <v>148</v>
      </c>
      <c r="B1" s="485"/>
      <c r="C1" s="485"/>
      <c r="D1" s="485"/>
      <c r="E1" s="485"/>
      <c r="F1" s="485"/>
      <c r="G1" s="485"/>
      <c r="H1" s="485"/>
      <c r="I1" s="485"/>
      <c r="J1" s="226"/>
      <c r="K1" s="226"/>
      <c r="L1" s="226"/>
      <c r="M1" s="226"/>
      <c r="N1" s="226"/>
      <c r="O1" s="226"/>
      <c r="P1" s="226"/>
      <c r="Q1" s="226"/>
      <c r="R1" s="226"/>
      <c r="Y1" s="554" t="s">
        <v>26</v>
      </c>
      <c r="Z1" s="554"/>
    </row>
    <row r="2" spans="1:26" ht="16.5">
      <c r="A2" s="489" t="s">
        <v>149</v>
      </c>
      <c r="B2" s="485"/>
      <c r="C2" s="485"/>
      <c r="D2" s="485"/>
      <c r="E2" s="485"/>
      <c r="F2" s="485"/>
      <c r="G2" s="485"/>
      <c r="H2" s="485"/>
      <c r="I2" s="485"/>
      <c r="J2" s="226"/>
      <c r="K2" s="226"/>
      <c r="L2" s="226"/>
      <c r="M2" s="226"/>
      <c r="N2" s="226"/>
      <c r="O2" s="226"/>
      <c r="P2" s="226"/>
      <c r="Q2" s="226"/>
      <c r="R2" s="226"/>
      <c r="Y2" s="487"/>
      <c r="Z2" s="487"/>
    </row>
    <row r="3" ht="9.75" customHeight="1" thickBot="1"/>
    <row r="4" spans="1:26" ht="24.75" customHeight="1" thickTop="1">
      <c r="A4" s="586" t="s">
        <v>117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ht="21" customHeight="1" thickBot="1">
      <c r="A5" s="598" t="s">
        <v>40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600"/>
    </row>
    <row r="6" spans="1:26" s="99" customFormat="1" ht="19.5" customHeight="1" thickBot="1" thickTop="1">
      <c r="A6" s="662" t="s">
        <v>113</v>
      </c>
      <c r="B6" s="662" t="s">
        <v>114</v>
      </c>
      <c r="C6" s="677" t="s">
        <v>33</v>
      </c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9"/>
      <c r="O6" s="680" t="s">
        <v>32</v>
      </c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9"/>
    </row>
    <row r="7" spans="1:26" s="98" customFormat="1" ht="26.25" customHeight="1" thickBot="1">
      <c r="A7" s="663"/>
      <c r="B7" s="663"/>
      <c r="C7" s="671" t="s">
        <v>155</v>
      </c>
      <c r="D7" s="667"/>
      <c r="E7" s="667"/>
      <c r="F7" s="667"/>
      <c r="G7" s="668"/>
      <c r="H7" s="669" t="s">
        <v>31</v>
      </c>
      <c r="I7" s="671" t="s">
        <v>156</v>
      </c>
      <c r="J7" s="667"/>
      <c r="K7" s="667"/>
      <c r="L7" s="667"/>
      <c r="M7" s="668"/>
      <c r="N7" s="669" t="s">
        <v>30</v>
      </c>
      <c r="O7" s="666" t="s">
        <v>157</v>
      </c>
      <c r="P7" s="667"/>
      <c r="Q7" s="667"/>
      <c r="R7" s="667"/>
      <c r="S7" s="668"/>
      <c r="T7" s="669" t="s">
        <v>31</v>
      </c>
      <c r="U7" s="666" t="s">
        <v>158</v>
      </c>
      <c r="V7" s="667"/>
      <c r="W7" s="667"/>
      <c r="X7" s="667"/>
      <c r="Y7" s="668"/>
      <c r="Z7" s="669" t="s">
        <v>30</v>
      </c>
    </row>
    <row r="8" spans="1:26" s="93" customFormat="1" ht="26.25" customHeight="1">
      <c r="A8" s="664"/>
      <c r="B8" s="664"/>
      <c r="C8" s="602" t="s">
        <v>20</v>
      </c>
      <c r="D8" s="597"/>
      <c r="E8" s="593" t="s">
        <v>19</v>
      </c>
      <c r="F8" s="597"/>
      <c r="G8" s="582" t="s">
        <v>15</v>
      </c>
      <c r="H8" s="575"/>
      <c r="I8" s="672" t="s">
        <v>20</v>
      </c>
      <c r="J8" s="597"/>
      <c r="K8" s="593" t="s">
        <v>19</v>
      </c>
      <c r="L8" s="597"/>
      <c r="M8" s="582" t="s">
        <v>15</v>
      </c>
      <c r="N8" s="575"/>
      <c r="O8" s="672" t="s">
        <v>20</v>
      </c>
      <c r="P8" s="597"/>
      <c r="Q8" s="593" t="s">
        <v>19</v>
      </c>
      <c r="R8" s="597"/>
      <c r="S8" s="582" t="s">
        <v>15</v>
      </c>
      <c r="T8" s="575"/>
      <c r="U8" s="672" t="s">
        <v>20</v>
      </c>
      <c r="V8" s="597"/>
      <c r="W8" s="593" t="s">
        <v>19</v>
      </c>
      <c r="X8" s="597"/>
      <c r="Y8" s="582" t="s">
        <v>15</v>
      </c>
      <c r="Z8" s="575"/>
    </row>
    <row r="9" spans="1:26" s="93" customFormat="1" ht="19.5" customHeight="1" thickBot="1">
      <c r="A9" s="665"/>
      <c r="B9" s="665"/>
      <c r="C9" s="96" t="s">
        <v>28</v>
      </c>
      <c r="D9" s="94" t="s">
        <v>27</v>
      </c>
      <c r="E9" s="95" t="s">
        <v>28</v>
      </c>
      <c r="F9" s="180" t="s">
        <v>27</v>
      </c>
      <c r="G9" s="673"/>
      <c r="H9" s="670"/>
      <c r="I9" s="96" t="s">
        <v>28</v>
      </c>
      <c r="J9" s="94" t="s">
        <v>27</v>
      </c>
      <c r="K9" s="95" t="s">
        <v>28</v>
      </c>
      <c r="L9" s="180" t="s">
        <v>27</v>
      </c>
      <c r="M9" s="673"/>
      <c r="N9" s="670"/>
      <c r="O9" s="96" t="s">
        <v>28</v>
      </c>
      <c r="P9" s="94" t="s">
        <v>27</v>
      </c>
      <c r="Q9" s="95" t="s">
        <v>28</v>
      </c>
      <c r="R9" s="180" t="s">
        <v>27</v>
      </c>
      <c r="S9" s="673"/>
      <c r="T9" s="670"/>
      <c r="U9" s="96" t="s">
        <v>28</v>
      </c>
      <c r="V9" s="94" t="s">
        <v>27</v>
      </c>
      <c r="W9" s="95" t="s">
        <v>28</v>
      </c>
      <c r="X9" s="180" t="s">
        <v>27</v>
      </c>
      <c r="Y9" s="673"/>
      <c r="Z9" s="670"/>
    </row>
    <row r="10" spans="1:26" s="700" customFormat="1" ht="18" customHeight="1" thickBot="1" thickTop="1">
      <c r="A10" s="716" t="s">
        <v>22</v>
      </c>
      <c r="B10" s="735"/>
      <c r="C10" s="717">
        <f>SUM(C11:C15)</f>
        <v>28564.663999999997</v>
      </c>
      <c r="D10" s="718">
        <f>SUM(D11:D15)</f>
        <v>17918.414</v>
      </c>
      <c r="E10" s="719">
        <f>SUM(E11:E15)</f>
        <v>6703.672</v>
      </c>
      <c r="F10" s="718">
        <f>SUM(F11:F15)</f>
        <v>3775.748999999999</v>
      </c>
      <c r="G10" s="736">
        <f aca="true" t="shared" si="0" ref="G10:G15">SUM(C10:F10)</f>
        <v>56962.49899999999</v>
      </c>
      <c r="H10" s="737">
        <f aca="true" t="shared" si="1" ref="H10:H15">G10/$G$10</f>
        <v>1</v>
      </c>
      <c r="I10" s="738">
        <f>SUM(I11:I15)</f>
        <v>22667.24</v>
      </c>
      <c r="J10" s="718">
        <f>SUM(J11:J15)</f>
        <v>13770.897</v>
      </c>
      <c r="K10" s="719">
        <f>SUM(K11:K15)</f>
        <v>13365.398</v>
      </c>
      <c r="L10" s="718">
        <f>SUM(L11:L15)</f>
        <v>6515.664</v>
      </c>
      <c r="M10" s="736">
        <f aca="true" t="shared" si="2" ref="M10:M15">SUM(I10:L10)</f>
        <v>56319.199</v>
      </c>
      <c r="N10" s="739">
        <f aca="true" t="shared" si="3" ref="N10:N15">IF(ISERROR(G10/M10-1),"         /0",(G10/M10-1))</f>
        <v>0.011422392566343031</v>
      </c>
      <c r="O10" s="740">
        <f>SUM(O11:O15)</f>
        <v>241632.02299999993</v>
      </c>
      <c r="P10" s="718">
        <f>SUM(P11:P15)</f>
        <v>145723.14000000013</v>
      </c>
      <c r="Q10" s="719">
        <f>SUM(Q11:Q15)</f>
        <v>116138.38900000002</v>
      </c>
      <c r="R10" s="718">
        <f>SUM(R11:R15)</f>
        <v>49861.86800000001</v>
      </c>
      <c r="S10" s="736">
        <f aca="true" t="shared" si="4" ref="S10:S15">SUM(O10:R10)</f>
        <v>553355.42</v>
      </c>
      <c r="T10" s="737">
        <f aca="true" t="shared" si="5" ref="T10:T15">S10/$S$10</f>
        <v>1</v>
      </c>
      <c r="U10" s="738">
        <f>SUM(U11:U15)</f>
        <v>226600.55299999996</v>
      </c>
      <c r="V10" s="718">
        <f>SUM(V11:V15)</f>
        <v>129431.52799999998</v>
      </c>
      <c r="W10" s="719">
        <f>SUM(W11:W15)</f>
        <v>128038.89400000001</v>
      </c>
      <c r="X10" s="718">
        <f>SUM(X11:X15)</f>
        <v>56307.68700000002</v>
      </c>
      <c r="Y10" s="736">
        <f aca="true" t="shared" si="6" ref="Y10:Y15">SUM(U10:X10)</f>
        <v>540378.662</v>
      </c>
      <c r="Z10" s="741">
        <f>IF(ISERROR(S10/Y10-1),"         /0",(S10/Y10-1))</f>
        <v>0.02401419395793991</v>
      </c>
    </row>
    <row r="11" spans="1:26" ht="21.75" customHeight="1" thickTop="1">
      <c r="A11" s="319" t="s">
        <v>428</v>
      </c>
      <c r="B11" s="320" t="s">
        <v>429</v>
      </c>
      <c r="C11" s="321">
        <v>22359.566</v>
      </c>
      <c r="D11" s="322">
        <v>16170.221999999998</v>
      </c>
      <c r="E11" s="323">
        <v>6171.356</v>
      </c>
      <c r="F11" s="322">
        <v>3740.3149999999987</v>
      </c>
      <c r="G11" s="324">
        <f t="shared" si="0"/>
        <v>48441.459</v>
      </c>
      <c r="H11" s="325">
        <f t="shared" si="1"/>
        <v>0.8504096528489737</v>
      </c>
      <c r="I11" s="326">
        <v>18253.192</v>
      </c>
      <c r="J11" s="322">
        <v>12189.547</v>
      </c>
      <c r="K11" s="323">
        <v>11085.962</v>
      </c>
      <c r="L11" s="322">
        <v>6012.949</v>
      </c>
      <c r="M11" s="324">
        <f t="shared" si="2"/>
        <v>47541.65</v>
      </c>
      <c r="N11" s="327">
        <f t="shared" si="3"/>
        <v>0.018926751595706115</v>
      </c>
      <c r="O11" s="321">
        <v>191664.5499999999</v>
      </c>
      <c r="P11" s="322">
        <v>130671.38800000012</v>
      </c>
      <c r="Q11" s="323">
        <v>99592.35800000001</v>
      </c>
      <c r="R11" s="322">
        <v>47972.71400000001</v>
      </c>
      <c r="S11" s="324">
        <f t="shared" si="4"/>
        <v>469901.01</v>
      </c>
      <c r="T11" s="325">
        <f t="shared" si="5"/>
        <v>0.8491847969971993</v>
      </c>
      <c r="U11" s="326">
        <v>181116.77099999998</v>
      </c>
      <c r="V11" s="322">
        <v>113643.07499999997</v>
      </c>
      <c r="W11" s="323">
        <v>105796.79900000001</v>
      </c>
      <c r="X11" s="322">
        <v>51969.18900000002</v>
      </c>
      <c r="Y11" s="324">
        <f t="shared" si="6"/>
        <v>452525.834</v>
      </c>
      <c r="Z11" s="328">
        <f>IF(ISERROR(S11/Y11-1),"         /0",IF(S11/Y11&gt;5,"  *  ",(S11/Y11-1)))</f>
        <v>0.03839598691287094</v>
      </c>
    </row>
    <row r="12" spans="1:26" ht="21.75" customHeight="1">
      <c r="A12" s="329" t="s">
        <v>430</v>
      </c>
      <c r="B12" s="330" t="s">
        <v>431</v>
      </c>
      <c r="C12" s="281">
        <v>5855.795</v>
      </c>
      <c r="D12" s="282">
        <v>896.453</v>
      </c>
      <c r="E12" s="283">
        <v>532.316</v>
      </c>
      <c r="F12" s="282">
        <v>35.434</v>
      </c>
      <c r="G12" s="284">
        <f>SUM(C12:F12)</f>
        <v>7319.998</v>
      </c>
      <c r="H12" s="285">
        <f>G12/$G$10</f>
        <v>0.12850556293185103</v>
      </c>
      <c r="I12" s="286">
        <v>4045.591</v>
      </c>
      <c r="J12" s="282">
        <v>657.539</v>
      </c>
      <c r="K12" s="283">
        <v>2279.436</v>
      </c>
      <c r="L12" s="282">
        <v>479.456</v>
      </c>
      <c r="M12" s="284">
        <f>SUM(I12:L12)</f>
        <v>7462.022000000001</v>
      </c>
      <c r="N12" s="287">
        <f t="shared" si="3"/>
        <v>-0.01903291091878334</v>
      </c>
      <c r="O12" s="281">
        <v>47010.088</v>
      </c>
      <c r="P12" s="282">
        <v>7234.143</v>
      </c>
      <c r="Q12" s="283">
        <v>16219.517000000003</v>
      </c>
      <c r="R12" s="282">
        <v>1696.0779999999993</v>
      </c>
      <c r="S12" s="284">
        <f>SUM(O12:R12)</f>
        <v>72159.826</v>
      </c>
      <c r="T12" s="285">
        <f>S12/$S$10</f>
        <v>0.1304041189295661</v>
      </c>
      <c r="U12" s="286">
        <v>42060.824999999975</v>
      </c>
      <c r="V12" s="282">
        <v>7219.468000000001</v>
      </c>
      <c r="W12" s="283">
        <v>22201.611</v>
      </c>
      <c r="X12" s="282">
        <v>4226.099</v>
      </c>
      <c r="Y12" s="284">
        <f>SUM(U12:X12)</f>
        <v>75708.00299999998</v>
      </c>
      <c r="Z12" s="288">
        <f>IF(ISERROR(S12/Y12-1),"         /0",IF(S12/Y12&gt;5,"  *  ",(S12/Y12-1)))</f>
        <v>-0.04686660404977239</v>
      </c>
    </row>
    <row r="13" spans="1:26" ht="21.75" customHeight="1">
      <c r="A13" s="329" t="s">
        <v>434</v>
      </c>
      <c r="B13" s="330" t="s">
        <v>435</v>
      </c>
      <c r="C13" s="281">
        <v>246.571</v>
      </c>
      <c r="D13" s="282">
        <v>638.315</v>
      </c>
      <c r="E13" s="283">
        <v>0</v>
      </c>
      <c r="F13" s="282">
        <v>0</v>
      </c>
      <c r="G13" s="284">
        <f>SUM(C13:F13)</f>
        <v>884.8860000000001</v>
      </c>
      <c r="H13" s="285">
        <f>G13/$G$10</f>
        <v>0.01553453615158282</v>
      </c>
      <c r="I13" s="286">
        <v>260.699</v>
      </c>
      <c r="J13" s="282">
        <v>516.873</v>
      </c>
      <c r="K13" s="283">
        <v>0</v>
      </c>
      <c r="L13" s="282">
        <v>0</v>
      </c>
      <c r="M13" s="284">
        <f>SUM(I13:L13)</f>
        <v>777.5720000000001</v>
      </c>
      <c r="N13" s="287">
        <f t="shared" si="3"/>
        <v>0.13801165679834138</v>
      </c>
      <c r="O13" s="281">
        <v>1997.1759999999995</v>
      </c>
      <c r="P13" s="282">
        <v>5032.121999999999</v>
      </c>
      <c r="Q13" s="283">
        <v>198.84199999999998</v>
      </c>
      <c r="R13" s="282">
        <v>76.72</v>
      </c>
      <c r="S13" s="284">
        <f>SUM(O13:R13)</f>
        <v>7304.859999999999</v>
      </c>
      <c r="T13" s="285">
        <f>S13/$S$10</f>
        <v>0.013201027289115553</v>
      </c>
      <c r="U13" s="286">
        <v>2041.123</v>
      </c>
      <c r="V13" s="282">
        <v>4912.659999999999</v>
      </c>
      <c r="W13" s="283">
        <v>0.2</v>
      </c>
      <c r="X13" s="282">
        <v>0.43</v>
      </c>
      <c r="Y13" s="284">
        <f>SUM(U13:X13)</f>
        <v>6954.413</v>
      </c>
      <c r="Z13" s="288">
        <f>IF(ISERROR(S13/Y13-1),"         /0",IF(S13/Y13&gt;5,"  *  ",(S13/Y13-1)))</f>
        <v>0.05039203164954387</v>
      </c>
    </row>
    <row r="14" spans="1:26" ht="21.75" customHeight="1">
      <c r="A14" s="329" t="s">
        <v>436</v>
      </c>
      <c r="B14" s="330" t="s">
        <v>437</v>
      </c>
      <c r="C14" s="281">
        <v>66.37899999999999</v>
      </c>
      <c r="D14" s="282">
        <v>195.168</v>
      </c>
      <c r="E14" s="283">
        <v>0</v>
      </c>
      <c r="F14" s="282">
        <v>0</v>
      </c>
      <c r="G14" s="284">
        <f>SUM(C14:F14)</f>
        <v>261.547</v>
      </c>
      <c r="H14" s="285">
        <f>G14/$G$10</f>
        <v>0.004591564706457139</v>
      </c>
      <c r="I14" s="286">
        <v>81.019</v>
      </c>
      <c r="J14" s="282">
        <v>386.413</v>
      </c>
      <c r="K14" s="283">
        <v>0</v>
      </c>
      <c r="L14" s="282">
        <v>0.18</v>
      </c>
      <c r="M14" s="284">
        <f>SUM(I14:L14)</f>
        <v>467.612</v>
      </c>
      <c r="N14" s="287">
        <f t="shared" si="3"/>
        <v>-0.4406751751452058</v>
      </c>
      <c r="O14" s="281">
        <v>657.884</v>
      </c>
      <c r="P14" s="282">
        <v>2582.9939999999997</v>
      </c>
      <c r="Q14" s="283">
        <v>120.334</v>
      </c>
      <c r="R14" s="282">
        <v>92.72399999999999</v>
      </c>
      <c r="S14" s="284">
        <f>SUM(O14:R14)</f>
        <v>3453.9359999999997</v>
      </c>
      <c r="T14" s="285">
        <f>S14/$S$10</f>
        <v>0.006241803866310733</v>
      </c>
      <c r="U14" s="286">
        <v>1103.4069999999997</v>
      </c>
      <c r="V14" s="282">
        <v>3388.5640000000003</v>
      </c>
      <c r="W14" s="283">
        <v>38.534</v>
      </c>
      <c r="X14" s="282">
        <v>40.549</v>
      </c>
      <c r="Y14" s="284">
        <f>SUM(U14:X14)</f>
        <v>4571.053999999999</v>
      </c>
      <c r="Z14" s="288">
        <f>IF(ISERROR(S14/Y14-1),"         /0",IF(S14/Y14&gt;5,"  *  ",(S14/Y14-1)))</f>
        <v>-0.24438958717179882</v>
      </c>
    </row>
    <row r="15" spans="1:26" ht="21.75" customHeight="1" thickBot="1">
      <c r="A15" s="331" t="s">
        <v>48</v>
      </c>
      <c r="B15" s="332"/>
      <c r="C15" s="333">
        <v>36.352999999999994</v>
      </c>
      <c r="D15" s="334">
        <v>18.256</v>
      </c>
      <c r="E15" s="335">
        <v>0</v>
      </c>
      <c r="F15" s="334">
        <v>0</v>
      </c>
      <c r="G15" s="336">
        <f t="shared" si="0"/>
        <v>54.608999999999995</v>
      </c>
      <c r="H15" s="337">
        <f t="shared" si="1"/>
        <v>0.000958683361135543</v>
      </c>
      <c r="I15" s="338">
        <v>26.739</v>
      </c>
      <c r="J15" s="334">
        <v>20.525</v>
      </c>
      <c r="K15" s="335">
        <v>0</v>
      </c>
      <c r="L15" s="334">
        <v>23.079</v>
      </c>
      <c r="M15" s="336">
        <f t="shared" si="2"/>
        <v>70.34299999999999</v>
      </c>
      <c r="N15" s="339">
        <f t="shared" si="3"/>
        <v>-0.22367541901823917</v>
      </c>
      <c r="O15" s="333">
        <v>302.325</v>
      </c>
      <c r="P15" s="334">
        <v>202.49299999999997</v>
      </c>
      <c r="Q15" s="335">
        <v>7.338</v>
      </c>
      <c r="R15" s="334">
        <v>23.632</v>
      </c>
      <c r="S15" s="336">
        <f t="shared" si="4"/>
        <v>535.7879999999999</v>
      </c>
      <c r="T15" s="337">
        <f t="shared" si="5"/>
        <v>0.0009682529178082323</v>
      </c>
      <c r="U15" s="338">
        <v>278.427</v>
      </c>
      <c r="V15" s="334">
        <v>267.76099999999997</v>
      </c>
      <c r="W15" s="335">
        <v>1.7500000000000002</v>
      </c>
      <c r="X15" s="334">
        <v>71.41999999999999</v>
      </c>
      <c r="Y15" s="336">
        <f t="shared" si="6"/>
        <v>619.358</v>
      </c>
      <c r="Z15" s="340">
        <f>IF(ISERROR(S15/Y15-1),"         /0",IF(S15/Y15&gt;5,"  *  ",(S15/Y15-1)))</f>
        <v>-0.1349300404612519</v>
      </c>
    </row>
    <row r="16" spans="1:2" ht="9" customHeight="1" thickTop="1">
      <c r="A16" s="81"/>
      <c r="B16" s="81"/>
    </row>
    <row r="17" spans="1:2" ht="15">
      <c r="A17" s="79" t="s">
        <v>37</v>
      </c>
      <c r="B17" s="81"/>
    </row>
    <row r="18" ht="14.25">
      <c r="A18" s="62" t="s">
        <v>144</v>
      </c>
    </row>
  </sheetData>
  <sheetProtection/>
  <mergeCells count="27">
    <mergeCell ref="Y1:Z1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Z16:Z65536 N16:N65536">
    <cfRule type="cellIs" priority="12" dxfId="101" operator="lessThan" stopIfTrue="1">
      <formula>0</formula>
    </cfRule>
  </conditionalFormatting>
  <conditionalFormatting sqref="N10:N15 Z10:Z15">
    <cfRule type="cellIs" priority="13" dxfId="101" operator="lessThan" stopIfTrue="1">
      <formula>0</formula>
    </cfRule>
    <cfRule type="cellIs" priority="14" dxfId="103" operator="greaterThanOrEqual" stopIfTrue="1">
      <formula>0</formula>
    </cfRule>
  </conditionalFormatting>
  <conditionalFormatting sqref="N6:N9 Z6:Z9">
    <cfRule type="cellIs" priority="3" dxfId="101" operator="lessThan" stopIfTrue="1">
      <formula>0</formula>
    </cfRule>
  </conditionalFormatting>
  <conditionalFormatting sqref="H7:H9">
    <cfRule type="cellIs" priority="2" dxfId="101" operator="lessThan" stopIfTrue="1">
      <formula>0</formula>
    </cfRule>
  </conditionalFormatting>
  <conditionalFormatting sqref="T7:T9">
    <cfRule type="cellIs" priority="1" dxfId="101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4"/>
  <sheetViews>
    <sheetView showGridLines="0" zoomScale="88" zoomScaleNormal="88" zoomScalePageLayoutView="0" workbookViewId="0" topLeftCell="A1">
      <selection activeCell="A1" sqref="A1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8" width="11.421875" style="1" customWidth="1"/>
    <col min="9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2.5742187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18" t="s">
        <v>26</v>
      </c>
      <c r="O1" s="518"/>
    </row>
    <row r="2" ht="5.25" customHeight="1"/>
    <row r="3" ht="4.5" customHeight="1" thickBot="1"/>
    <row r="4" spans="1:15" ht="13.5" customHeight="1" thickTop="1">
      <c r="A4" s="524" t="s">
        <v>25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6"/>
    </row>
    <row r="5" spans="1:15" ht="12.75" customHeight="1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15" ht="5.25" customHeight="1" thickBot="1">
      <c r="A6" s="462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4"/>
    </row>
    <row r="7" spans="1:15" ht="17.25" customHeight="1" thickTop="1">
      <c r="A7" s="465"/>
      <c r="B7" s="466"/>
      <c r="C7" s="515" t="s">
        <v>24</v>
      </c>
      <c r="D7" s="516"/>
      <c r="E7" s="517"/>
      <c r="F7" s="511" t="s">
        <v>23</v>
      </c>
      <c r="G7" s="512"/>
      <c r="H7" s="512"/>
      <c r="I7" s="512"/>
      <c r="J7" s="512"/>
      <c r="K7" s="512"/>
      <c r="L7" s="512"/>
      <c r="M7" s="512"/>
      <c r="N7" s="512"/>
      <c r="O7" s="519" t="s">
        <v>22</v>
      </c>
    </row>
    <row r="8" spans="1:15" ht="3.75" customHeight="1" thickBot="1">
      <c r="A8" s="467"/>
      <c r="B8" s="468"/>
      <c r="C8" s="469"/>
      <c r="D8" s="470"/>
      <c r="E8" s="471"/>
      <c r="F8" s="513"/>
      <c r="G8" s="514"/>
      <c r="H8" s="514"/>
      <c r="I8" s="514"/>
      <c r="J8" s="514"/>
      <c r="K8" s="514"/>
      <c r="L8" s="514"/>
      <c r="M8" s="514"/>
      <c r="N8" s="514"/>
      <c r="O8" s="520"/>
    </row>
    <row r="9" spans="1:15" ht="21.75" customHeight="1" thickBot="1" thickTop="1">
      <c r="A9" s="533" t="s">
        <v>21</v>
      </c>
      <c r="B9" s="534"/>
      <c r="C9" s="535" t="s">
        <v>20</v>
      </c>
      <c r="D9" s="537" t="s">
        <v>19</v>
      </c>
      <c r="E9" s="522" t="s">
        <v>15</v>
      </c>
      <c r="F9" s="515" t="s">
        <v>20</v>
      </c>
      <c r="G9" s="516"/>
      <c r="H9" s="516"/>
      <c r="I9" s="515" t="s">
        <v>19</v>
      </c>
      <c r="J9" s="516"/>
      <c r="K9" s="517"/>
      <c r="L9" s="472" t="s">
        <v>18</v>
      </c>
      <c r="M9" s="473"/>
      <c r="N9" s="473"/>
      <c r="O9" s="520"/>
    </row>
    <row r="10" spans="1:15" s="59" customFormat="1" ht="18.75" customHeight="1" thickBot="1">
      <c r="A10" s="474"/>
      <c r="B10" s="475"/>
      <c r="C10" s="536"/>
      <c r="D10" s="538"/>
      <c r="E10" s="523"/>
      <c r="F10" s="476" t="s">
        <v>17</v>
      </c>
      <c r="G10" s="477" t="s">
        <v>16</v>
      </c>
      <c r="H10" s="478" t="s">
        <v>15</v>
      </c>
      <c r="I10" s="476" t="s">
        <v>17</v>
      </c>
      <c r="J10" s="477" t="s">
        <v>16</v>
      </c>
      <c r="K10" s="479" t="s">
        <v>15</v>
      </c>
      <c r="L10" s="476" t="s">
        <v>17</v>
      </c>
      <c r="M10" s="480" t="s">
        <v>16</v>
      </c>
      <c r="N10" s="479" t="s">
        <v>15</v>
      </c>
      <c r="O10" s="521"/>
    </row>
    <row r="11" spans="1:15" s="58" customFormat="1" ht="18.75" customHeight="1" thickTop="1">
      <c r="A11" s="530">
        <v>2017</v>
      </c>
      <c r="B11" s="233" t="s">
        <v>5</v>
      </c>
      <c r="C11" s="209">
        <v>2003813</v>
      </c>
      <c r="D11" s="210">
        <v>73533</v>
      </c>
      <c r="E11" s="450">
        <f aca="true" t="shared" si="0" ref="E11:E24">D11+C11</f>
        <v>2077346</v>
      </c>
      <c r="F11" s="209">
        <v>563580</v>
      </c>
      <c r="G11" s="211">
        <v>548420</v>
      </c>
      <c r="H11" s="212">
        <f aca="true" t="shared" si="1" ref="H11:H22">G11+F11</f>
        <v>1112000</v>
      </c>
      <c r="I11" s="213">
        <v>2837</v>
      </c>
      <c r="J11" s="214">
        <v>3208</v>
      </c>
      <c r="K11" s="215">
        <f aca="true" t="shared" si="2" ref="K11:K22">J11+I11</f>
        <v>6045</v>
      </c>
      <c r="L11" s="216">
        <f aca="true" t="shared" si="3" ref="L11:L24">I11+F11</f>
        <v>566417</v>
      </c>
      <c r="M11" s="217">
        <f aca="true" t="shared" si="4" ref="M11:M24">J11+G11</f>
        <v>551628</v>
      </c>
      <c r="N11" s="450">
        <f aca="true" t="shared" si="5" ref="N11:N24">K11+H11</f>
        <v>1118045</v>
      </c>
      <c r="O11" s="436">
        <f aca="true" t="shared" si="6" ref="O11:O24">N11+E11</f>
        <v>3195391</v>
      </c>
    </row>
    <row r="12" spans="1:15" ht="18.75" customHeight="1">
      <c r="A12" s="531"/>
      <c r="B12" s="233" t="s">
        <v>4</v>
      </c>
      <c r="C12" s="46">
        <v>1732756</v>
      </c>
      <c r="D12" s="54">
        <v>59977</v>
      </c>
      <c r="E12" s="451">
        <f t="shared" si="0"/>
        <v>1792733</v>
      </c>
      <c r="F12" s="46">
        <v>437567</v>
      </c>
      <c r="G12" s="44">
        <v>429472</v>
      </c>
      <c r="H12" s="49">
        <f t="shared" si="1"/>
        <v>867039</v>
      </c>
      <c r="I12" s="52">
        <v>280</v>
      </c>
      <c r="J12" s="51">
        <v>274</v>
      </c>
      <c r="K12" s="50">
        <f t="shared" si="2"/>
        <v>554</v>
      </c>
      <c r="L12" s="177">
        <f t="shared" si="3"/>
        <v>437847</v>
      </c>
      <c r="M12" s="197">
        <f t="shared" si="4"/>
        <v>429746</v>
      </c>
      <c r="N12" s="451">
        <f t="shared" si="5"/>
        <v>867593</v>
      </c>
      <c r="O12" s="437">
        <f t="shared" si="6"/>
        <v>2660326</v>
      </c>
    </row>
    <row r="13" spans="1:15" ht="18.75" customHeight="1">
      <c r="A13" s="531"/>
      <c r="B13" s="233" t="s">
        <v>3</v>
      </c>
      <c r="C13" s="46">
        <v>1924243</v>
      </c>
      <c r="D13" s="54">
        <v>61131</v>
      </c>
      <c r="E13" s="451">
        <f t="shared" si="0"/>
        <v>1985374</v>
      </c>
      <c r="F13" s="46">
        <v>491536</v>
      </c>
      <c r="G13" s="44">
        <v>445247</v>
      </c>
      <c r="H13" s="49">
        <f t="shared" si="1"/>
        <v>936783</v>
      </c>
      <c r="I13" s="177">
        <v>262</v>
      </c>
      <c r="J13" s="51">
        <v>139</v>
      </c>
      <c r="K13" s="50">
        <f t="shared" si="2"/>
        <v>401</v>
      </c>
      <c r="L13" s="177">
        <f t="shared" si="3"/>
        <v>491798</v>
      </c>
      <c r="M13" s="197">
        <f t="shared" si="4"/>
        <v>445386</v>
      </c>
      <c r="N13" s="451">
        <f t="shared" si="5"/>
        <v>937184</v>
      </c>
      <c r="O13" s="437">
        <f t="shared" si="6"/>
        <v>2922558</v>
      </c>
    </row>
    <row r="14" spans="1:15" ht="18.75" customHeight="1">
      <c r="A14" s="531"/>
      <c r="B14" s="233" t="s">
        <v>14</v>
      </c>
      <c r="C14" s="46">
        <v>1857959</v>
      </c>
      <c r="D14" s="54">
        <v>60472</v>
      </c>
      <c r="E14" s="451">
        <f t="shared" si="0"/>
        <v>1918431</v>
      </c>
      <c r="F14" s="46">
        <v>497147</v>
      </c>
      <c r="G14" s="44">
        <v>488424</v>
      </c>
      <c r="H14" s="49">
        <f t="shared" si="1"/>
        <v>985571</v>
      </c>
      <c r="I14" s="52">
        <v>1364</v>
      </c>
      <c r="J14" s="51">
        <v>1691</v>
      </c>
      <c r="K14" s="50">
        <f t="shared" si="2"/>
        <v>3055</v>
      </c>
      <c r="L14" s="177">
        <f t="shared" si="3"/>
        <v>498511</v>
      </c>
      <c r="M14" s="197">
        <f t="shared" si="4"/>
        <v>490115</v>
      </c>
      <c r="N14" s="451">
        <f t="shared" si="5"/>
        <v>988626</v>
      </c>
      <c r="O14" s="437">
        <f t="shared" si="6"/>
        <v>2907057</v>
      </c>
    </row>
    <row r="15" spans="1:15" s="58" customFormat="1" ht="18.75" customHeight="1">
      <c r="A15" s="531"/>
      <c r="B15" s="233" t="s">
        <v>13</v>
      </c>
      <c r="C15" s="46">
        <v>1873806</v>
      </c>
      <c r="D15" s="54">
        <v>69218</v>
      </c>
      <c r="E15" s="451">
        <f t="shared" si="0"/>
        <v>1943024</v>
      </c>
      <c r="F15" s="46">
        <v>484076</v>
      </c>
      <c r="G15" s="44">
        <v>466828</v>
      </c>
      <c r="H15" s="49">
        <f t="shared" si="1"/>
        <v>950904</v>
      </c>
      <c r="I15" s="52">
        <v>1048</v>
      </c>
      <c r="J15" s="51">
        <v>973</v>
      </c>
      <c r="K15" s="50">
        <f t="shared" si="2"/>
        <v>2021</v>
      </c>
      <c r="L15" s="177">
        <f t="shared" si="3"/>
        <v>485124</v>
      </c>
      <c r="M15" s="197">
        <f t="shared" si="4"/>
        <v>467801</v>
      </c>
      <c r="N15" s="451">
        <f t="shared" si="5"/>
        <v>952925</v>
      </c>
      <c r="O15" s="437">
        <f t="shared" si="6"/>
        <v>2895949</v>
      </c>
    </row>
    <row r="16" spans="1:15" s="188" customFormat="1" ht="18.75" customHeight="1">
      <c r="A16" s="531"/>
      <c r="B16" s="234" t="s">
        <v>12</v>
      </c>
      <c r="C16" s="46">
        <v>1975221</v>
      </c>
      <c r="D16" s="54">
        <v>71989</v>
      </c>
      <c r="E16" s="451">
        <f t="shared" si="0"/>
        <v>2047210</v>
      </c>
      <c r="F16" s="46">
        <v>531637</v>
      </c>
      <c r="G16" s="44">
        <v>496308</v>
      </c>
      <c r="H16" s="49">
        <f t="shared" si="1"/>
        <v>1027945</v>
      </c>
      <c r="I16" s="52">
        <v>2155</v>
      </c>
      <c r="J16" s="51">
        <v>1720</v>
      </c>
      <c r="K16" s="50">
        <f t="shared" si="2"/>
        <v>3875</v>
      </c>
      <c r="L16" s="177">
        <f t="shared" si="3"/>
        <v>533792</v>
      </c>
      <c r="M16" s="197">
        <f t="shared" si="4"/>
        <v>498028</v>
      </c>
      <c r="N16" s="451">
        <f t="shared" si="5"/>
        <v>1031820</v>
      </c>
      <c r="O16" s="437">
        <f t="shared" si="6"/>
        <v>3079030</v>
      </c>
    </row>
    <row r="17" spans="1:15" s="191" customFormat="1" ht="18.75" customHeight="1">
      <c r="A17" s="531"/>
      <c r="B17" s="233" t="s">
        <v>11</v>
      </c>
      <c r="C17" s="46">
        <v>2072341</v>
      </c>
      <c r="D17" s="54">
        <v>76787</v>
      </c>
      <c r="E17" s="451">
        <f t="shared" si="0"/>
        <v>2149128</v>
      </c>
      <c r="F17" s="46">
        <v>514533</v>
      </c>
      <c r="G17" s="44">
        <v>596575</v>
      </c>
      <c r="H17" s="49">
        <f t="shared" si="1"/>
        <v>1111108</v>
      </c>
      <c r="I17" s="52">
        <v>922</v>
      </c>
      <c r="J17" s="51">
        <v>2024</v>
      </c>
      <c r="K17" s="50">
        <f t="shared" si="2"/>
        <v>2946</v>
      </c>
      <c r="L17" s="177">
        <f t="shared" si="3"/>
        <v>515455</v>
      </c>
      <c r="M17" s="197">
        <f t="shared" si="4"/>
        <v>598599</v>
      </c>
      <c r="N17" s="451">
        <f t="shared" si="5"/>
        <v>1114054</v>
      </c>
      <c r="O17" s="437">
        <f t="shared" si="6"/>
        <v>3263182</v>
      </c>
    </row>
    <row r="18" spans="1:15" s="196" customFormat="1" ht="18.75" customHeight="1">
      <c r="A18" s="531"/>
      <c r="B18" s="233" t="s">
        <v>10</v>
      </c>
      <c r="C18" s="46">
        <v>2055983</v>
      </c>
      <c r="D18" s="54">
        <v>84213</v>
      </c>
      <c r="E18" s="451">
        <f t="shared" si="0"/>
        <v>2140196</v>
      </c>
      <c r="F18" s="46">
        <v>551803</v>
      </c>
      <c r="G18" s="44">
        <v>544738</v>
      </c>
      <c r="H18" s="49">
        <f t="shared" si="1"/>
        <v>1096541</v>
      </c>
      <c r="I18" s="52">
        <v>2006</v>
      </c>
      <c r="J18" s="51">
        <v>1393</v>
      </c>
      <c r="K18" s="50">
        <f t="shared" si="2"/>
        <v>3399</v>
      </c>
      <c r="L18" s="177">
        <f t="shared" si="3"/>
        <v>553809</v>
      </c>
      <c r="M18" s="197">
        <f t="shared" si="4"/>
        <v>546131</v>
      </c>
      <c r="N18" s="451">
        <f t="shared" si="5"/>
        <v>1099940</v>
      </c>
      <c r="O18" s="437">
        <f t="shared" si="6"/>
        <v>3240136</v>
      </c>
    </row>
    <row r="19" spans="1:15" ht="18.75" customHeight="1">
      <c r="A19" s="531"/>
      <c r="B19" s="233" t="s">
        <v>9</v>
      </c>
      <c r="C19" s="46">
        <v>1724103</v>
      </c>
      <c r="D19" s="54">
        <v>70793</v>
      </c>
      <c r="E19" s="451">
        <f t="shared" si="0"/>
        <v>1794896</v>
      </c>
      <c r="F19" s="46">
        <v>487753</v>
      </c>
      <c r="G19" s="44">
        <v>466159</v>
      </c>
      <c r="H19" s="49">
        <f t="shared" si="1"/>
        <v>953912</v>
      </c>
      <c r="I19" s="52">
        <v>1282</v>
      </c>
      <c r="J19" s="51">
        <v>1763</v>
      </c>
      <c r="K19" s="50">
        <f t="shared" si="2"/>
        <v>3045</v>
      </c>
      <c r="L19" s="177">
        <f t="shared" si="3"/>
        <v>489035</v>
      </c>
      <c r="M19" s="197">
        <f t="shared" si="4"/>
        <v>467922</v>
      </c>
      <c r="N19" s="451">
        <f t="shared" si="5"/>
        <v>956957</v>
      </c>
      <c r="O19" s="437">
        <f t="shared" si="6"/>
        <v>2751853</v>
      </c>
    </row>
    <row r="20" spans="1:15" s="204" customFormat="1" ht="18.75" customHeight="1">
      <c r="A20" s="531"/>
      <c r="B20" s="233" t="s">
        <v>8</v>
      </c>
      <c r="C20" s="46">
        <v>1548884</v>
      </c>
      <c r="D20" s="54">
        <v>141417</v>
      </c>
      <c r="E20" s="451">
        <f t="shared" si="0"/>
        <v>1690301</v>
      </c>
      <c r="F20" s="46">
        <v>497508</v>
      </c>
      <c r="G20" s="44">
        <v>514641</v>
      </c>
      <c r="H20" s="49">
        <f t="shared" si="1"/>
        <v>1012149</v>
      </c>
      <c r="I20" s="52">
        <v>3886</v>
      </c>
      <c r="J20" s="51">
        <v>1901</v>
      </c>
      <c r="K20" s="50">
        <f t="shared" si="2"/>
        <v>5787</v>
      </c>
      <c r="L20" s="177">
        <f t="shared" si="3"/>
        <v>501394</v>
      </c>
      <c r="M20" s="197">
        <f t="shared" si="4"/>
        <v>516542</v>
      </c>
      <c r="N20" s="451">
        <f t="shared" si="5"/>
        <v>1017936</v>
      </c>
      <c r="O20" s="437">
        <f t="shared" si="6"/>
        <v>2708237</v>
      </c>
    </row>
    <row r="21" spans="1:15" s="48" customFormat="1" ht="18.75" customHeight="1">
      <c r="A21" s="531"/>
      <c r="B21" s="233" t="s">
        <v>7</v>
      </c>
      <c r="C21" s="46">
        <v>1749129</v>
      </c>
      <c r="D21" s="54">
        <v>82803</v>
      </c>
      <c r="E21" s="451">
        <f t="shared" si="0"/>
        <v>1831932</v>
      </c>
      <c r="F21" s="46">
        <v>497435</v>
      </c>
      <c r="G21" s="44">
        <v>518410</v>
      </c>
      <c r="H21" s="49">
        <f t="shared" si="1"/>
        <v>1015845</v>
      </c>
      <c r="I21" s="52">
        <v>3701</v>
      </c>
      <c r="J21" s="51">
        <v>4112</v>
      </c>
      <c r="K21" s="50">
        <f t="shared" si="2"/>
        <v>7813</v>
      </c>
      <c r="L21" s="177">
        <f t="shared" si="3"/>
        <v>501136</v>
      </c>
      <c r="M21" s="197">
        <f t="shared" si="4"/>
        <v>522522</v>
      </c>
      <c r="N21" s="451">
        <f t="shared" si="5"/>
        <v>1023658</v>
      </c>
      <c r="O21" s="437">
        <f t="shared" si="6"/>
        <v>2855590</v>
      </c>
    </row>
    <row r="22" spans="1:15" ht="18.75" customHeight="1" thickBot="1">
      <c r="A22" s="532"/>
      <c r="B22" s="233" t="s">
        <v>6</v>
      </c>
      <c r="C22" s="46">
        <v>1902822</v>
      </c>
      <c r="D22" s="54">
        <v>70597</v>
      </c>
      <c r="E22" s="451">
        <f t="shared" si="0"/>
        <v>1973419</v>
      </c>
      <c r="F22" s="46">
        <v>545182</v>
      </c>
      <c r="G22" s="44">
        <v>608699</v>
      </c>
      <c r="H22" s="49">
        <f t="shared" si="1"/>
        <v>1153881</v>
      </c>
      <c r="I22" s="52">
        <v>6063</v>
      </c>
      <c r="J22" s="51">
        <v>8041</v>
      </c>
      <c r="K22" s="50">
        <f t="shared" si="2"/>
        <v>14104</v>
      </c>
      <c r="L22" s="177">
        <f t="shared" si="3"/>
        <v>551245</v>
      </c>
      <c r="M22" s="197">
        <f t="shared" si="4"/>
        <v>616740</v>
      </c>
      <c r="N22" s="451">
        <f t="shared" si="5"/>
        <v>1167985</v>
      </c>
      <c r="O22" s="437">
        <f t="shared" si="6"/>
        <v>3141404</v>
      </c>
    </row>
    <row r="23" spans="1:15" ht="3.75" customHeight="1">
      <c r="A23" s="57"/>
      <c r="B23" s="235"/>
      <c r="C23" s="56"/>
      <c r="D23" s="55"/>
      <c r="E23" s="452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198">
        <f t="shared" si="4"/>
        <v>0</v>
      </c>
      <c r="N23" s="452">
        <f t="shared" si="5"/>
        <v>0</v>
      </c>
      <c r="O23" s="438">
        <f t="shared" si="6"/>
        <v>0</v>
      </c>
    </row>
    <row r="24" spans="1:15" ht="19.5" customHeight="1">
      <c r="A24" s="237">
        <v>2018</v>
      </c>
      <c r="B24" s="236" t="s">
        <v>5</v>
      </c>
      <c r="C24" s="46">
        <v>1905650</v>
      </c>
      <c r="D24" s="54">
        <v>68823</v>
      </c>
      <c r="E24" s="451">
        <f t="shared" si="0"/>
        <v>1974473</v>
      </c>
      <c r="F24" s="53">
        <v>582540</v>
      </c>
      <c r="G24" s="44">
        <v>577702</v>
      </c>
      <c r="H24" s="49">
        <f aca="true" t="shared" si="7" ref="H24:H29">G24+F24</f>
        <v>1160242</v>
      </c>
      <c r="I24" s="52">
        <v>9537</v>
      </c>
      <c r="J24" s="51">
        <v>9348</v>
      </c>
      <c r="K24" s="50">
        <f aca="true" t="shared" si="8" ref="K24:K29">J24+I24</f>
        <v>18885</v>
      </c>
      <c r="L24" s="177">
        <f t="shared" si="3"/>
        <v>592077</v>
      </c>
      <c r="M24" s="197">
        <f t="shared" si="4"/>
        <v>587050</v>
      </c>
      <c r="N24" s="451">
        <f t="shared" si="5"/>
        <v>1179127</v>
      </c>
      <c r="O24" s="437">
        <f t="shared" si="6"/>
        <v>3153600</v>
      </c>
    </row>
    <row r="25" spans="1:15" ht="19.5" customHeight="1">
      <c r="A25" s="237"/>
      <c r="B25" s="236" t="s">
        <v>4</v>
      </c>
      <c r="C25" s="46">
        <v>1668827</v>
      </c>
      <c r="D25" s="54">
        <v>56791</v>
      </c>
      <c r="E25" s="451">
        <f aca="true" t="shared" si="9" ref="E25:E30">D25+C25</f>
        <v>1725618</v>
      </c>
      <c r="F25" s="53">
        <v>476070</v>
      </c>
      <c r="G25" s="44">
        <v>461097</v>
      </c>
      <c r="H25" s="49">
        <f t="shared" si="7"/>
        <v>937167</v>
      </c>
      <c r="I25" s="52">
        <v>8368</v>
      </c>
      <c r="J25" s="51">
        <v>8469</v>
      </c>
      <c r="K25" s="50">
        <f t="shared" si="8"/>
        <v>16837</v>
      </c>
      <c r="L25" s="177">
        <f aca="true" t="shared" si="10" ref="L25:N26">I25+F25</f>
        <v>484438</v>
      </c>
      <c r="M25" s="197">
        <f t="shared" si="10"/>
        <v>469566</v>
      </c>
      <c r="N25" s="451">
        <f t="shared" si="10"/>
        <v>954004</v>
      </c>
      <c r="O25" s="437">
        <f aca="true" t="shared" si="11" ref="O25:O30">N25+E25</f>
        <v>2679622</v>
      </c>
    </row>
    <row r="26" spans="1:15" ht="19.5" customHeight="1">
      <c r="A26" s="237"/>
      <c r="B26" s="236" t="s">
        <v>3</v>
      </c>
      <c r="C26" s="46">
        <v>1814037</v>
      </c>
      <c r="D26" s="54">
        <v>55223</v>
      </c>
      <c r="E26" s="451">
        <f t="shared" si="9"/>
        <v>1869260</v>
      </c>
      <c r="F26" s="53">
        <v>575513</v>
      </c>
      <c r="G26" s="44">
        <v>526506</v>
      </c>
      <c r="H26" s="49">
        <f t="shared" si="7"/>
        <v>1102019</v>
      </c>
      <c r="I26" s="52">
        <v>4169</v>
      </c>
      <c r="J26" s="51">
        <v>4335</v>
      </c>
      <c r="K26" s="50">
        <f t="shared" si="8"/>
        <v>8504</v>
      </c>
      <c r="L26" s="177">
        <f t="shared" si="10"/>
        <v>579682</v>
      </c>
      <c r="M26" s="197">
        <f t="shared" si="10"/>
        <v>530841</v>
      </c>
      <c r="N26" s="451">
        <f t="shared" si="10"/>
        <v>1110523</v>
      </c>
      <c r="O26" s="437">
        <f t="shared" si="11"/>
        <v>2979783</v>
      </c>
    </row>
    <row r="27" spans="1:15" ht="19.5" customHeight="1">
      <c r="A27" s="237"/>
      <c r="B27" s="236" t="s">
        <v>14</v>
      </c>
      <c r="C27" s="46">
        <v>1821362</v>
      </c>
      <c r="D27" s="54">
        <v>58421</v>
      </c>
      <c r="E27" s="451">
        <f t="shared" si="9"/>
        <v>1879783</v>
      </c>
      <c r="F27" s="53">
        <v>536373</v>
      </c>
      <c r="G27" s="44">
        <v>516395</v>
      </c>
      <c r="H27" s="49">
        <f t="shared" si="7"/>
        <v>1052768</v>
      </c>
      <c r="I27" s="52">
        <v>4038</v>
      </c>
      <c r="J27" s="51">
        <v>5221</v>
      </c>
      <c r="K27" s="50">
        <f t="shared" si="8"/>
        <v>9259</v>
      </c>
      <c r="L27" s="177">
        <f aca="true" t="shared" si="12" ref="L27:N28">I27+F27</f>
        <v>540411</v>
      </c>
      <c r="M27" s="197">
        <f t="shared" si="12"/>
        <v>521616</v>
      </c>
      <c r="N27" s="451">
        <f t="shared" si="12"/>
        <v>1062027</v>
      </c>
      <c r="O27" s="437">
        <f t="shared" si="11"/>
        <v>2941810</v>
      </c>
    </row>
    <row r="28" spans="1:15" ht="19.5" customHeight="1">
      <c r="A28" s="237"/>
      <c r="B28" s="236" t="s">
        <v>13</v>
      </c>
      <c r="C28" s="46">
        <v>1818781</v>
      </c>
      <c r="D28" s="54">
        <v>59345</v>
      </c>
      <c r="E28" s="451">
        <f t="shared" si="9"/>
        <v>1878126</v>
      </c>
      <c r="F28" s="53">
        <v>545949</v>
      </c>
      <c r="G28" s="44">
        <v>524954</v>
      </c>
      <c r="H28" s="49">
        <f t="shared" si="7"/>
        <v>1070903</v>
      </c>
      <c r="I28" s="52">
        <v>4383</v>
      </c>
      <c r="J28" s="51">
        <v>5556</v>
      </c>
      <c r="K28" s="50">
        <f t="shared" si="8"/>
        <v>9939</v>
      </c>
      <c r="L28" s="177">
        <f t="shared" si="12"/>
        <v>550332</v>
      </c>
      <c r="M28" s="197">
        <f t="shared" si="12"/>
        <v>530510</v>
      </c>
      <c r="N28" s="451">
        <f t="shared" si="12"/>
        <v>1080842</v>
      </c>
      <c r="O28" s="437">
        <f t="shared" si="11"/>
        <v>2958968</v>
      </c>
    </row>
    <row r="29" spans="1:15" ht="19.5" customHeight="1">
      <c r="A29" s="237"/>
      <c r="B29" s="236" t="s">
        <v>12</v>
      </c>
      <c r="C29" s="46">
        <v>1887585</v>
      </c>
      <c r="D29" s="54">
        <v>56341</v>
      </c>
      <c r="E29" s="451">
        <f t="shared" si="9"/>
        <v>1943926</v>
      </c>
      <c r="F29" s="53">
        <v>592099</v>
      </c>
      <c r="G29" s="44">
        <v>557629</v>
      </c>
      <c r="H29" s="49">
        <f t="shared" si="7"/>
        <v>1149728</v>
      </c>
      <c r="I29" s="52">
        <v>4335</v>
      </c>
      <c r="J29" s="51">
        <v>3875</v>
      </c>
      <c r="K29" s="50">
        <f t="shared" si="8"/>
        <v>8210</v>
      </c>
      <c r="L29" s="177">
        <f aca="true" t="shared" si="13" ref="L29:N30">I29+F29</f>
        <v>596434</v>
      </c>
      <c r="M29" s="197">
        <f t="shared" si="13"/>
        <v>561504</v>
      </c>
      <c r="N29" s="451">
        <f t="shared" si="13"/>
        <v>1157938</v>
      </c>
      <c r="O29" s="437">
        <f t="shared" si="11"/>
        <v>3101864</v>
      </c>
    </row>
    <row r="30" spans="1:15" ht="19.5" customHeight="1">
      <c r="A30" s="237"/>
      <c r="B30" s="236" t="s">
        <v>11</v>
      </c>
      <c r="C30" s="46">
        <v>2056181</v>
      </c>
      <c r="D30" s="54">
        <v>62856</v>
      </c>
      <c r="E30" s="451">
        <f t="shared" si="9"/>
        <v>2119037</v>
      </c>
      <c r="F30" s="53">
        <v>584522</v>
      </c>
      <c r="G30" s="44">
        <v>659185</v>
      </c>
      <c r="H30" s="49">
        <f>G30+F30</f>
        <v>1243707</v>
      </c>
      <c r="I30" s="52">
        <v>5610</v>
      </c>
      <c r="J30" s="51">
        <v>8615</v>
      </c>
      <c r="K30" s="50">
        <f>J30+I30</f>
        <v>14225</v>
      </c>
      <c r="L30" s="177">
        <f t="shared" si="13"/>
        <v>590132</v>
      </c>
      <c r="M30" s="197">
        <f t="shared" si="13"/>
        <v>667800</v>
      </c>
      <c r="N30" s="451">
        <f t="shared" si="13"/>
        <v>1257932</v>
      </c>
      <c r="O30" s="437">
        <f t="shared" si="11"/>
        <v>3376969</v>
      </c>
    </row>
    <row r="31" spans="1:15" ht="19.5" customHeight="1">
      <c r="A31" s="237"/>
      <c r="B31" s="236" t="s">
        <v>10</v>
      </c>
      <c r="C31" s="46">
        <v>2043333</v>
      </c>
      <c r="D31" s="54">
        <v>62666</v>
      </c>
      <c r="E31" s="451">
        <f>D31+C31</f>
        <v>2105999</v>
      </c>
      <c r="F31" s="53">
        <v>615645</v>
      </c>
      <c r="G31" s="44">
        <v>601311</v>
      </c>
      <c r="H31" s="49">
        <f>G31+F31</f>
        <v>1216956</v>
      </c>
      <c r="I31" s="52">
        <v>8556</v>
      </c>
      <c r="J31" s="51">
        <v>7359</v>
      </c>
      <c r="K31" s="50">
        <f>J31+I31</f>
        <v>15915</v>
      </c>
      <c r="L31" s="177">
        <f aca="true" t="shared" si="14" ref="L31:N32">I31+F31</f>
        <v>624201</v>
      </c>
      <c r="M31" s="197">
        <f t="shared" si="14"/>
        <v>608670</v>
      </c>
      <c r="N31" s="451">
        <f t="shared" si="14"/>
        <v>1232871</v>
      </c>
      <c r="O31" s="437">
        <f>N31+E31</f>
        <v>3338870</v>
      </c>
    </row>
    <row r="32" spans="1:15" ht="19.5" customHeight="1">
      <c r="A32" s="237"/>
      <c r="B32" s="236" t="s">
        <v>9</v>
      </c>
      <c r="C32" s="46">
        <v>1953315</v>
      </c>
      <c r="D32" s="54">
        <v>57039</v>
      </c>
      <c r="E32" s="451">
        <f>D32+C32</f>
        <v>2010354</v>
      </c>
      <c r="F32" s="53">
        <v>557621</v>
      </c>
      <c r="G32" s="44">
        <v>535909</v>
      </c>
      <c r="H32" s="49">
        <f>G32+F32</f>
        <v>1093530</v>
      </c>
      <c r="I32" s="52">
        <v>7511</v>
      </c>
      <c r="J32" s="51">
        <v>7477</v>
      </c>
      <c r="K32" s="50">
        <f>J32+I32</f>
        <v>14988</v>
      </c>
      <c r="L32" s="177">
        <f t="shared" si="14"/>
        <v>565132</v>
      </c>
      <c r="M32" s="197">
        <f t="shared" si="14"/>
        <v>543386</v>
      </c>
      <c r="N32" s="451">
        <f t="shared" si="14"/>
        <v>1108518</v>
      </c>
      <c r="O32" s="437">
        <f>N32+E32</f>
        <v>3118872</v>
      </c>
    </row>
    <row r="33" spans="1:15" ht="19.5" customHeight="1" thickBot="1">
      <c r="A33" s="237"/>
      <c r="B33" s="236" t="s">
        <v>8</v>
      </c>
      <c r="C33" s="46">
        <v>2083592</v>
      </c>
      <c r="D33" s="54">
        <v>56927</v>
      </c>
      <c r="E33" s="451">
        <f>D33+C33</f>
        <v>2140519</v>
      </c>
      <c r="F33" s="53">
        <v>567250</v>
      </c>
      <c r="G33" s="44">
        <v>576961</v>
      </c>
      <c r="H33" s="49">
        <f>G33+F33</f>
        <v>1144211</v>
      </c>
      <c r="I33" s="52">
        <v>3471</v>
      </c>
      <c r="J33" s="51">
        <v>3890</v>
      </c>
      <c r="K33" s="50">
        <f>J33+I33</f>
        <v>7361</v>
      </c>
      <c r="L33" s="177">
        <f>I33+F33</f>
        <v>570721</v>
      </c>
      <c r="M33" s="197">
        <f>J33+G33</f>
        <v>580851</v>
      </c>
      <c r="N33" s="451">
        <f>K33+H33</f>
        <v>1151572</v>
      </c>
      <c r="O33" s="437">
        <f>N33+E33</f>
        <v>3292091</v>
      </c>
    </row>
    <row r="34" spans="1:15" ht="18" customHeight="1">
      <c r="A34" s="47" t="s">
        <v>2</v>
      </c>
      <c r="B34" s="37"/>
      <c r="C34" s="36"/>
      <c r="D34" s="35"/>
      <c r="E34" s="454"/>
      <c r="F34" s="36"/>
      <c r="G34" s="35"/>
      <c r="H34" s="34"/>
      <c r="I34" s="36"/>
      <c r="J34" s="35"/>
      <c r="K34" s="34"/>
      <c r="L34" s="61"/>
      <c r="M34" s="198"/>
      <c r="N34" s="454"/>
      <c r="O34" s="438"/>
    </row>
    <row r="35" spans="1:15" ht="18" customHeight="1">
      <c r="A35" s="32" t="s">
        <v>151</v>
      </c>
      <c r="B35" s="43"/>
      <c r="C35" s="46">
        <f>SUM(C11:C20)</f>
        <v>18769109</v>
      </c>
      <c r="D35" s="44">
        <f aca="true" t="shared" si="15" ref="D35:O35">SUM(D11:D20)</f>
        <v>769530</v>
      </c>
      <c r="E35" s="455">
        <f t="shared" si="15"/>
        <v>19538639</v>
      </c>
      <c r="F35" s="46">
        <f t="shared" si="15"/>
        <v>5057140</v>
      </c>
      <c r="G35" s="44">
        <f t="shared" si="15"/>
        <v>4996812</v>
      </c>
      <c r="H35" s="45">
        <f t="shared" si="15"/>
        <v>10053952</v>
      </c>
      <c r="I35" s="46">
        <f t="shared" si="15"/>
        <v>16042</v>
      </c>
      <c r="J35" s="44">
        <f t="shared" si="15"/>
        <v>15086</v>
      </c>
      <c r="K35" s="45">
        <f t="shared" si="15"/>
        <v>31128</v>
      </c>
      <c r="L35" s="46">
        <f t="shared" si="15"/>
        <v>5073182</v>
      </c>
      <c r="M35" s="199">
        <f t="shared" si="15"/>
        <v>5011898</v>
      </c>
      <c r="N35" s="455">
        <f t="shared" si="15"/>
        <v>10085080</v>
      </c>
      <c r="O35" s="439">
        <f t="shared" si="15"/>
        <v>29623719</v>
      </c>
    </row>
    <row r="36" spans="1:15" ht="18" customHeight="1" thickBot="1">
      <c r="A36" s="32" t="s">
        <v>152</v>
      </c>
      <c r="B36" s="43"/>
      <c r="C36" s="42">
        <f>SUM(C24:C33)</f>
        <v>19052663</v>
      </c>
      <c r="D36" s="39">
        <f aca="true" t="shared" si="16" ref="D36:O36">SUM(D24:D33)</f>
        <v>594432</v>
      </c>
      <c r="E36" s="456">
        <f t="shared" si="16"/>
        <v>19647095</v>
      </c>
      <c r="F36" s="41">
        <f t="shared" si="16"/>
        <v>5633582</v>
      </c>
      <c r="G36" s="39">
        <f t="shared" si="16"/>
        <v>5537649</v>
      </c>
      <c r="H36" s="40">
        <f t="shared" si="16"/>
        <v>11171231</v>
      </c>
      <c r="I36" s="41">
        <f t="shared" si="16"/>
        <v>59978</v>
      </c>
      <c r="J36" s="39">
        <f t="shared" si="16"/>
        <v>64145</v>
      </c>
      <c r="K36" s="40">
        <f t="shared" si="16"/>
        <v>124123</v>
      </c>
      <c r="L36" s="41">
        <f t="shared" si="16"/>
        <v>5693560</v>
      </c>
      <c r="M36" s="200">
        <f t="shared" si="16"/>
        <v>5601794</v>
      </c>
      <c r="N36" s="456">
        <f t="shared" si="16"/>
        <v>11295354</v>
      </c>
      <c r="O36" s="440">
        <f t="shared" si="16"/>
        <v>30942449</v>
      </c>
    </row>
    <row r="37" spans="1:15" ht="17.25" customHeight="1">
      <c r="A37" s="38" t="s">
        <v>1</v>
      </c>
      <c r="B37" s="37"/>
      <c r="C37" s="36"/>
      <c r="D37" s="35"/>
      <c r="E37" s="457"/>
      <c r="F37" s="36"/>
      <c r="G37" s="35"/>
      <c r="H37" s="33"/>
      <c r="I37" s="36"/>
      <c r="J37" s="35"/>
      <c r="K37" s="34"/>
      <c r="L37" s="61"/>
      <c r="M37" s="198"/>
      <c r="N37" s="457"/>
      <c r="O37" s="438"/>
    </row>
    <row r="38" spans="1:15" ht="17.25" customHeight="1">
      <c r="A38" s="32" t="s">
        <v>153</v>
      </c>
      <c r="B38" s="31"/>
      <c r="C38" s="218">
        <f>(C33/C20-1)*100</f>
        <v>34.52214626789354</v>
      </c>
      <c r="D38" s="219">
        <f aca="true" t="shared" si="17" ref="D38:O38">(D33/D20-1)*100</f>
        <v>-59.74529229159153</v>
      </c>
      <c r="E38" s="458">
        <f t="shared" si="17"/>
        <v>26.635374409646563</v>
      </c>
      <c r="F38" s="218">
        <f t="shared" si="17"/>
        <v>14.018267042942023</v>
      </c>
      <c r="G38" s="220">
        <f t="shared" si="17"/>
        <v>12.109412192188351</v>
      </c>
      <c r="H38" s="221">
        <f t="shared" si="17"/>
        <v>13.047683690839996</v>
      </c>
      <c r="I38" s="222">
        <f t="shared" si="17"/>
        <v>-10.679361811631495</v>
      </c>
      <c r="J38" s="219">
        <f t="shared" si="17"/>
        <v>104.62914255654918</v>
      </c>
      <c r="K38" s="223">
        <f t="shared" si="17"/>
        <v>27.198894072922066</v>
      </c>
      <c r="L38" s="222">
        <f t="shared" si="17"/>
        <v>13.826850740136498</v>
      </c>
      <c r="M38" s="224">
        <f t="shared" si="17"/>
        <v>12.449907267947236</v>
      </c>
      <c r="N38" s="458">
        <f t="shared" si="17"/>
        <v>13.128133792301288</v>
      </c>
      <c r="O38" s="441">
        <f t="shared" si="17"/>
        <v>21.558452971434928</v>
      </c>
    </row>
    <row r="39" spans="1:15" ht="7.5" customHeight="1" thickBot="1">
      <c r="A39" s="30"/>
      <c r="B39" s="29"/>
      <c r="C39" s="28"/>
      <c r="D39" s="27"/>
      <c r="E39" s="459"/>
      <c r="F39" s="26"/>
      <c r="G39" s="24"/>
      <c r="H39" s="23"/>
      <c r="I39" s="26"/>
      <c r="J39" s="24"/>
      <c r="K39" s="25"/>
      <c r="L39" s="26"/>
      <c r="M39" s="201"/>
      <c r="N39" s="459"/>
      <c r="O39" s="442"/>
    </row>
    <row r="40" spans="1:15" ht="17.25" customHeight="1">
      <c r="A40" s="22" t="s">
        <v>0</v>
      </c>
      <c r="B40" s="21"/>
      <c r="C40" s="20"/>
      <c r="D40" s="19"/>
      <c r="E40" s="460"/>
      <c r="F40" s="18"/>
      <c r="G40" s="16"/>
      <c r="H40" s="15"/>
      <c r="I40" s="18"/>
      <c r="J40" s="16"/>
      <c r="K40" s="17"/>
      <c r="L40" s="18"/>
      <c r="M40" s="202"/>
      <c r="N40" s="460"/>
      <c r="O40" s="443"/>
    </row>
    <row r="41" spans="1:15" ht="17.25" customHeight="1" thickBot="1">
      <c r="A41" s="207" t="s">
        <v>154</v>
      </c>
      <c r="B41" s="14"/>
      <c r="C41" s="13">
        <f aca="true" t="shared" si="18" ref="C41:O41">(C36/C35-1)*100</f>
        <v>1.5107483258795185</v>
      </c>
      <c r="D41" s="9">
        <f t="shared" si="18"/>
        <v>-22.7538887372812</v>
      </c>
      <c r="E41" s="461">
        <f t="shared" si="18"/>
        <v>0.5550847221241995</v>
      </c>
      <c r="F41" s="13">
        <f t="shared" si="18"/>
        <v>11.398577061342973</v>
      </c>
      <c r="G41" s="12">
        <f t="shared" si="18"/>
        <v>10.823641153599528</v>
      </c>
      <c r="H41" s="8">
        <f t="shared" si="18"/>
        <v>11.112834037799256</v>
      </c>
      <c r="I41" s="11">
        <f t="shared" si="18"/>
        <v>273.88106221169426</v>
      </c>
      <c r="J41" s="9">
        <f t="shared" si="18"/>
        <v>325.1955455389102</v>
      </c>
      <c r="K41" s="10">
        <f t="shared" si="18"/>
        <v>298.7503212541763</v>
      </c>
      <c r="L41" s="11">
        <f t="shared" si="18"/>
        <v>12.228577646140026</v>
      </c>
      <c r="M41" s="203">
        <f t="shared" si="18"/>
        <v>11.769912316651299</v>
      </c>
      <c r="N41" s="461">
        <f t="shared" si="18"/>
        <v>12.000638567071364</v>
      </c>
      <c r="O41" s="444">
        <f t="shared" si="18"/>
        <v>4.451601772215019</v>
      </c>
    </row>
    <row r="42" spans="1:14" s="5" customFormat="1" ht="6" customHeight="1" thickTop="1">
      <c r="A42" s="60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5" customFormat="1" ht="13.5" customHeight="1">
      <c r="A43" s="60" t="s">
        <v>139</v>
      </c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65524" ht="14.25">
      <c r="C65524" s="2" t="e">
        <f>((C65520/C65507)-1)*100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P38:IV38 P41:IV41">
    <cfRule type="cellIs" priority="6" dxfId="101" operator="lessThan" stopIfTrue="1">
      <formula>0</formula>
    </cfRule>
  </conditionalFormatting>
  <conditionalFormatting sqref="A38:B38 A41:B41">
    <cfRule type="cellIs" priority="3" dxfId="101" operator="lessThan" stopIfTrue="1">
      <formula>0</formula>
    </cfRule>
  </conditionalFormatting>
  <conditionalFormatting sqref="C37:M41 O37:O41">
    <cfRule type="cellIs" priority="4" dxfId="102" operator="lessThan" stopIfTrue="1">
      <formula>0</formula>
    </cfRule>
    <cfRule type="cellIs" priority="5" dxfId="103" operator="greaterThanOrEqual" stopIfTrue="1">
      <formula>0</formula>
    </cfRule>
  </conditionalFormatting>
  <conditionalFormatting sqref="N37:N41">
    <cfRule type="cellIs" priority="1" dxfId="102" operator="lessThan" stopIfTrue="1">
      <formula>0</formula>
    </cfRule>
    <cfRule type="cellIs" priority="2" dxfId="10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4"/>
  <sheetViews>
    <sheetView showGridLines="0" zoomScale="88" zoomScaleNormal="88" zoomScalePageLayoutView="0" workbookViewId="0" topLeftCell="A16">
      <selection activeCell="N41" sqref="N41"/>
    </sheetView>
  </sheetViews>
  <sheetFormatPr defaultColWidth="11.421875" defaultRowHeight="15"/>
  <cols>
    <col min="1" max="1" width="9.8515625" style="1" customWidth="1"/>
    <col min="2" max="2" width="22.7109375" style="1" customWidth="1"/>
    <col min="3" max="3" width="11.57421875" style="1" customWidth="1"/>
    <col min="4" max="4" width="10.57421875" style="1" customWidth="1"/>
    <col min="5" max="5" width="9.28125" style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39" t="s">
        <v>26</v>
      </c>
      <c r="O1" s="539"/>
    </row>
    <row r="2" ht="5.25" customHeight="1"/>
    <row r="3" ht="4.5" customHeight="1" thickBot="1"/>
    <row r="4" spans="1:15" ht="13.5" customHeight="1" thickTop="1">
      <c r="A4" s="524" t="s">
        <v>29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6"/>
    </row>
    <row r="5" spans="1:15" ht="12.75" customHeight="1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15" ht="5.25" customHeight="1" thickBot="1">
      <c r="A6" s="462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4"/>
    </row>
    <row r="7" spans="1:15" ht="17.25" customHeight="1" thickTop="1">
      <c r="A7" s="465"/>
      <c r="B7" s="466"/>
      <c r="C7" s="515" t="s">
        <v>24</v>
      </c>
      <c r="D7" s="516"/>
      <c r="E7" s="517"/>
      <c r="F7" s="511" t="s">
        <v>23</v>
      </c>
      <c r="G7" s="512"/>
      <c r="H7" s="512"/>
      <c r="I7" s="512"/>
      <c r="J7" s="512"/>
      <c r="K7" s="512"/>
      <c r="L7" s="512"/>
      <c r="M7" s="512"/>
      <c r="N7" s="540"/>
      <c r="O7" s="519" t="s">
        <v>22</v>
      </c>
    </row>
    <row r="8" spans="1:15" ht="3.75" customHeight="1" thickBot="1">
      <c r="A8" s="467"/>
      <c r="B8" s="468"/>
      <c r="C8" s="469"/>
      <c r="D8" s="470"/>
      <c r="E8" s="471"/>
      <c r="F8" s="513"/>
      <c r="G8" s="514"/>
      <c r="H8" s="514"/>
      <c r="I8" s="514"/>
      <c r="J8" s="514"/>
      <c r="K8" s="514"/>
      <c r="L8" s="514"/>
      <c r="M8" s="514"/>
      <c r="N8" s="541"/>
      <c r="O8" s="520"/>
    </row>
    <row r="9" spans="1:15" ht="21.75" customHeight="1" thickBot="1" thickTop="1">
      <c r="A9" s="533" t="s">
        <v>21</v>
      </c>
      <c r="B9" s="534"/>
      <c r="C9" s="535" t="s">
        <v>20</v>
      </c>
      <c r="D9" s="537" t="s">
        <v>19</v>
      </c>
      <c r="E9" s="522" t="s">
        <v>15</v>
      </c>
      <c r="F9" s="515" t="s">
        <v>20</v>
      </c>
      <c r="G9" s="516"/>
      <c r="H9" s="516"/>
      <c r="I9" s="515" t="s">
        <v>19</v>
      </c>
      <c r="J9" s="516"/>
      <c r="K9" s="517"/>
      <c r="L9" s="472" t="s">
        <v>18</v>
      </c>
      <c r="M9" s="473"/>
      <c r="N9" s="473"/>
      <c r="O9" s="520"/>
    </row>
    <row r="10" spans="1:15" s="59" customFormat="1" ht="18.75" customHeight="1" thickBot="1">
      <c r="A10" s="474"/>
      <c r="B10" s="475"/>
      <c r="C10" s="536"/>
      <c r="D10" s="538"/>
      <c r="E10" s="523"/>
      <c r="F10" s="476" t="s">
        <v>28</v>
      </c>
      <c r="G10" s="477" t="s">
        <v>27</v>
      </c>
      <c r="H10" s="478" t="s">
        <v>15</v>
      </c>
      <c r="I10" s="476" t="s">
        <v>28</v>
      </c>
      <c r="J10" s="477" t="s">
        <v>27</v>
      </c>
      <c r="K10" s="479" t="s">
        <v>15</v>
      </c>
      <c r="L10" s="476" t="s">
        <v>28</v>
      </c>
      <c r="M10" s="480" t="s">
        <v>27</v>
      </c>
      <c r="N10" s="481" t="s">
        <v>15</v>
      </c>
      <c r="O10" s="521"/>
    </row>
    <row r="11" spans="1:15" s="58" customFormat="1" ht="18.75" customHeight="1" thickTop="1">
      <c r="A11" s="530">
        <v>2017</v>
      </c>
      <c r="B11" s="233" t="s">
        <v>5</v>
      </c>
      <c r="C11" s="209">
        <v>11829.99400000001</v>
      </c>
      <c r="D11" s="210">
        <v>1191.2129999999995</v>
      </c>
      <c r="E11" s="450">
        <f aca="true" t="shared" si="0" ref="E11:E24">D11+C11</f>
        <v>13021.20700000001</v>
      </c>
      <c r="F11" s="209">
        <v>23957.267</v>
      </c>
      <c r="G11" s="211">
        <v>13194.999000000009</v>
      </c>
      <c r="H11" s="212">
        <f aca="true" t="shared" si="1" ref="H11:H22">G11+F11</f>
        <v>37152.26600000001</v>
      </c>
      <c r="I11" s="213">
        <v>10316.453</v>
      </c>
      <c r="J11" s="214">
        <v>3650.6160000000004</v>
      </c>
      <c r="K11" s="215">
        <f aca="true" t="shared" si="2" ref="K11:K22">J11+I11</f>
        <v>13967.069</v>
      </c>
      <c r="L11" s="216">
        <f aca="true" t="shared" si="3" ref="L11:N24">I11+F11</f>
        <v>34273.72</v>
      </c>
      <c r="M11" s="217">
        <f t="shared" si="3"/>
        <v>16845.61500000001</v>
      </c>
      <c r="N11" s="446">
        <f t="shared" si="3"/>
        <v>51119.33500000001</v>
      </c>
      <c r="O11" s="436">
        <f aca="true" t="shared" si="4" ref="O11:O24">N11+E11</f>
        <v>64140.542000000016</v>
      </c>
    </row>
    <row r="12" spans="1:15" ht="18.75" customHeight="1">
      <c r="A12" s="531"/>
      <c r="B12" s="233" t="s">
        <v>4</v>
      </c>
      <c r="C12" s="46">
        <v>11490.663999999995</v>
      </c>
      <c r="D12" s="54">
        <v>2437.2589999999996</v>
      </c>
      <c r="E12" s="451">
        <f t="shared" si="0"/>
        <v>13927.922999999995</v>
      </c>
      <c r="F12" s="46">
        <v>21477.372000000003</v>
      </c>
      <c r="G12" s="44">
        <v>10834.468999999997</v>
      </c>
      <c r="H12" s="49">
        <f t="shared" si="1"/>
        <v>32311.841</v>
      </c>
      <c r="I12" s="52">
        <v>13366.740999999996</v>
      </c>
      <c r="J12" s="51">
        <v>5140.989</v>
      </c>
      <c r="K12" s="50">
        <f t="shared" si="2"/>
        <v>18507.729999999996</v>
      </c>
      <c r="L12" s="177">
        <f t="shared" si="3"/>
        <v>34844.113</v>
      </c>
      <c r="M12" s="197">
        <f t="shared" si="3"/>
        <v>15975.457999999997</v>
      </c>
      <c r="N12" s="447">
        <f t="shared" si="3"/>
        <v>50819.570999999996</v>
      </c>
      <c r="O12" s="437">
        <f t="shared" si="4"/>
        <v>64747.49399999999</v>
      </c>
    </row>
    <row r="13" spans="1:15" ht="18.75" customHeight="1">
      <c r="A13" s="531"/>
      <c r="B13" s="233" t="s">
        <v>3</v>
      </c>
      <c r="C13" s="46">
        <v>12799.938000000004</v>
      </c>
      <c r="D13" s="54">
        <v>2855.977</v>
      </c>
      <c r="E13" s="451">
        <f t="shared" si="0"/>
        <v>15655.915000000005</v>
      </c>
      <c r="F13" s="46">
        <v>22139.188999999988</v>
      </c>
      <c r="G13" s="44">
        <v>13137.115000000002</v>
      </c>
      <c r="H13" s="49">
        <f t="shared" si="1"/>
        <v>35276.30399999999</v>
      </c>
      <c r="I13" s="177">
        <v>10475.223</v>
      </c>
      <c r="J13" s="51">
        <v>5355.985999999998</v>
      </c>
      <c r="K13" s="50">
        <f t="shared" si="2"/>
        <v>15831.208999999999</v>
      </c>
      <c r="L13" s="177">
        <f t="shared" si="3"/>
        <v>32614.41199999999</v>
      </c>
      <c r="M13" s="197">
        <f t="shared" si="3"/>
        <v>18493.101</v>
      </c>
      <c r="N13" s="447">
        <f t="shared" si="3"/>
        <v>51107.51299999999</v>
      </c>
      <c r="O13" s="437">
        <f t="shared" si="4"/>
        <v>66763.428</v>
      </c>
    </row>
    <row r="14" spans="1:15" ht="18.75" customHeight="1">
      <c r="A14" s="531"/>
      <c r="B14" s="233" t="s">
        <v>14</v>
      </c>
      <c r="C14" s="46">
        <v>11694.565000000008</v>
      </c>
      <c r="D14" s="54">
        <v>1441.298</v>
      </c>
      <c r="E14" s="451">
        <f t="shared" si="0"/>
        <v>13135.863000000008</v>
      </c>
      <c r="F14" s="46">
        <v>24734.897999999983</v>
      </c>
      <c r="G14" s="44">
        <v>12783.227000000006</v>
      </c>
      <c r="H14" s="49">
        <f t="shared" si="1"/>
        <v>37518.124999999985</v>
      </c>
      <c r="I14" s="52">
        <v>17968.26</v>
      </c>
      <c r="J14" s="51">
        <v>4994.878</v>
      </c>
      <c r="K14" s="50">
        <f t="shared" si="2"/>
        <v>22963.138</v>
      </c>
      <c r="L14" s="177">
        <f t="shared" si="3"/>
        <v>42703.15799999998</v>
      </c>
      <c r="M14" s="197">
        <f t="shared" si="3"/>
        <v>17778.105000000007</v>
      </c>
      <c r="N14" s="447">
        <f t="shared" si="3"/>
        <v>60481.262999999984</v>
      </c>
      <c r="O14" s="437">
        <f t="shared" si="4"/>
        <v>73617.12599999999</v>
      </c>
    </row>
    <row r="15" spans="1:15" s="58" customFormat="1" ht="18.75" customHeight="1">
      <c r="A15" s="531"/>
      <c r="B15" s="233" t="s">
        <v>13</v>
      </c>
      <c r="C15" s="46">
        <v>12296.557999999994</v>
      </c>
      <c r="D15" s="54">
        <v>1740.4930000000002</v>
      </c>
      <c r="E15" s="451">
        <f t="shared" si="0"/>
        <v>14037.050999999994</v>
      </c>
      <c r="F15" s="46">
        <v>25167.995000000006</v>
      </c>
      <c r="G15" s="44">
        <v>12809.701999999996</v>
      </c>
      <c r="H15" s="49">
        <f t="shared" si="1"/>
        <v>37977.697</v>
      </c>
      <c r="I15" s="52">
        <v>16046.46</v>
      </c>
      <c r="J15" s="51">
        <v>5585.725000000002</v>
      </c>
      <c r="K15" s="50">
        <f t="shared" si="2"/>
        <v>21632.185</v>
      </c>
      <c r="L15" s="177">
        <f t="shared" si="3"/>
        <v>41214.455</v>
      </c>
      <c r="M15" s="197">
        <f t="shared" si="3"/>
        <v>18395.426999999996</v>
      </c>
      <c r="N15" s="447">
        <f t="shared" si="3"/>
        <v>59609.882</v>
      </c>
      <c r="O15" s="437">
        <f t="shared" si="4"/>
        <v>73646.93299999999</v>
      </c>
    </row>
    <row r="16" spans="1:15" s="188" customFormat="1" ht="18.75" customHeight="1">
      <c r="A16" s="531"/>
      <c r="B16" s="234" t="s">
        <v>12</v>
      </c>
      <c r="C16" s="46">
        <v>12352.403000000006</v>
      </c>
      <c r="D16" s="54">
        <v>1925.4000000000005</v>
      </c>
      <c r="E16" s="451">
        <f t="shared" si="0"/>
        <v>14277.803000000007</v>
      </c>
      <c r="F16" s="46">
        <v>22046.979999999992</v>
      </c>
      <c r="G16" s="44">
        <v>13116.366</v>
      </c>
      <c r="H16" s="49">
        <f t="shared" si="1"/>
        <v>35163.34599999999</v>
      </c>
      <c r="I16" s="52">
        <v>11266.310000000001</v>
      </c>
      <c r="J16" s="51">
        <v>5988.25</v>
      </c>
      <c r="K16" s="50">
        <f t="shared" si="2"/>
        <v>17254.56</v>
      </c>
      <c r="L16" s="177">
        <f t="shared" si="3"/>
        <v>33313.28999999999</v>
      </c>
      <c r="M16" s="197">
        <f t="shared" si="3"/>
        <v>19104.616</v>
      </c>
      <c r="N16" s="447">
        <f t="shared" si="3"/>
        <v>52417.90599999999</v>
      </c>
      <c r="O16" s="437">
        <f t="shared" si="4"/>
        <v>66695.709</v>
      </c>
    </row>
    <row r="17" spans="1:15" s="191" customFormat="1" ht="18.75" customHeight="1">
      <c r="A17" s="531"/>
      <c r="B17" s="233" t="s">
        <v>11</v>
      </c>
      <c r="C17" s="46">
        <v>12870.292999999994</v>
      </c>
      <c r="D17" s="54">
        <v>1583.259999999998</v>
      </c>
      <c r="E17" s="451">
        <f t="shared" si="0"/>
        <v>14453.552999999993</v>
      </c>
      <c r="F17" s="46">
        <v>21280.061999999998</v>
      </c>
      <c r="G17" s="44">
        <v>13676.980999999998</v>
      </c>
      <c r="H17" s="49">
        <f t="shared" si="1"/>
        <v>34957.043</v>
      </c>
      <c r="I17" s="52">
        <v>11004.346999999998</v>
      </c>
      <c r="J17" s="51">
        <v>5972.0470000000005</v>
      </c>
      <c r="K17" s="50">
        <f t="shared" si="2"/>
        <v>16976.394</v>
      </c>
      <c r="L17" s="177">
        <f t="shared" si="3"/>
        <v>32284.408999999996</v>
      </c>
      <c r="M17" s="197">
        <f t="shared" si="3"/>
        <v>19649.028</v>
      </c>
      <c r="N17" s="447">
        <f t="shared" si="3"/>
        <v>51933.437</v>
      </c>
      <c r="O17" s="437">
        <f t="shared" si="4"/>
        <v>66386.98999999999</v>
      </c>
    </row>
    <row r="18" spans="1:15" s="196" customFormat="1" ht="18.75" customHeight="1">
      <c r="A18" s="531"/>
      <c r="B18" s="233" t="s">
        <v>10</v>
      </c>
      <c r="C18" s="46">
        <v>14255.515000000009</v>
      </c>
      <c r="D18" s="54">
        <v>1967.489199999997</v>
      </c>
      <c r="E18" s="451">
        <f t="shared" si="0"/>
        <v>16223.004200000005</v>
      </c>
      <c r="F18" s="46">
        <v>22065.239999999994</v>
      </c>
      <c r="G18" s="44">
        <v>13636.585000000005</v>
      </c>
      <c r="H18" s="49">
        <f t="shared" si="1"/>
        <v>35701.825</v>
      </c>
      <c r="I18" s="52">
        <v>12241.455000000004</v>
      </c>
      <c r="J18" s="51">
        <v>7078.786</v>
      </c>
      <c r="K18" s="50">
        <f t="shared" si="2"/>
        <v>19320.241</v>
      </c>
      <c r="L18" s="177">
        <f t="shared" si="3"/>
        <v>34306.695</v>
      </c>
      <c r="M18" s="197">
        <f t="shared" si="3"/>
        <v>20715.371000000006</v>
      </c>
      <c r="N18" s="447">
        <f t="shared" si="3"/>
        <v>55022.066</v>
      </c>
      <c r="O18" s="437">
        <f t="shared" si="4"/>
        <v>71245.0702</v>
      </c>
    </row>
    <row r="19" spans="1:15" ht="18.75" customHeight="1">
      <c r="A19" s="531"/>
      <c r="B19" s="233" t="s">
        <v>9</v>
      </c>
      <c r="C19" s="46">
        <v>13067.747999999994</v>
      </c>
      <c r="D19" s="54">
        <v>1619.4358999999981</v>
      </c>
      <c r="E19" s="451">
        <f t="shared" si="0"/>
        <v>14687.183899999993</v>
      </c>
      <c r="F19" s="46">
        <v>21064.309999999998</v>
      </c>
      <c r="G19" s="44">
        <v>12471.187</v>
      </c>
      <c r="H19" s="49">
        <f t="shared" si="1"/>
        <v>33535.496999999996</v>
      </c>
      <c r="I19" s="52">
        <v>11988.247000000003</v>
      </c>
      <c r="J19" s="51">
        <v>6024.746000000004</v>
      </c>
      <c r="K19" s="50">
        <f t="shared" si="2"/>
        <v>18012.993000000006</v>
      </c>
      <c r="L19" s="177">
        <f t="shared" si="3"/>
        <v>33052.557</v>
      </c>
      <c r="M19" s="197">
        <f t="shared" si="3"/>
        <v>18495.933000000005</v>
      </c>
      <c r="N19" s="447">
        <f t="shared" si="3"/>
        <v>51548.490000000005</v>
      </c>
      <c r="O19" s="437">
        <f t="shared" si="4"/>
        <v>66235.6739</v>
      </c>
    </row>
    <row r="20" spans="1:15" s="204" customFormat="1" ht="18.75" customHeight="1">
      <c r="A20" s="531"/>
      <c r="B20" s="233" t="s">
        <v>8</v>
      </c>
      <c r="C20" s="46">
        <v>11702.400999999996</v>
      </c>
      <c r="D20" s="54">
        <v>2518.9129999999986</v>
      </c>
      <c r="E20" s="451">
        <f t="shared" si="0"/>
        <v>14221.313999999995</v>
      </c>
      <c r="F20" s="46">
        <v>22667.23999999999</v>
      </c>
      <c r="G20" s="44">
        <v>13770.896999999999</v>
      </c>
      <c r="H20" s="49">
        <f t="shared" si="1"/>
        <v>36438.13699999999</v>
      </c>
      <c r="I20" s="52">
        <v>13365.398000000001</v>
      </c>
      <c r="J20" s="51">
        <v>6515.664</v>
      </c>
      <c r="K20" s="50">
        <f t="shared" si="2"/>
        <v>19881.062</v>
      </c>
      <c r="L20" s="177">
        <f t="shared" si="3"/>
        <v>36032.63799999999</v>
      </c>
      <c r="M20" s="197">
        <f t="shared" si="3"/>
        <v>20286.560999999998</v>
      </c>
      <c r="N20" s="447">
        <f t="shared" si="3"/>
        <v>56319.19899999999</v>
      </c>
      <c r="O20" s="437">
        <f t="shared" si="4"/>
        <v>70540.51299999999</v>
      </c>
    </row>
    <row r="21" spans="1:15" s="48" customFormat="1" ht="18.75" customHeight="1">
      <c r="A21" s="531"/>
      <c r="B21" s="233" t="s">
        <v>7</v>
      </c>
      <c r="C21" s="46">
        <v>13765.259000000005</v>
      </c>
      <c r="D21" s="54">
        <v>2224.5569999999984</v>
      </c>
      <c r="E21" s="451">
        <f t="shared" si="0"/>
        <v>15989.816000000004</v>
      </c>
      <c r="F21" s="46">
        <v>22100.73799999999</v>
      </c>
      <c r="G21" s="44">
        <v>13358.155000000002</v>
      </c>
      <c r="H21" s="49">
        <f t="shared" si="1"/>
        <v>35458.893</v>
      </c>
      <c r="I21" s="52">
        <v>12151.676</v>
      </c>
      <c r="J21" s="51">
        <v>6608.812</v>
      </c>
      <c r="K21" s="50">
        <f t="shared" si="2"/>
        <v>18760.487999999998</v>
      </c>
      <c r="L21" s="177">
        <f t="shared" si="3"/>
        <v>34252.41399999999</v>
      </c>
      <c r="M21" s="197">
        <f t="shared" si="3"/>
        <v>19966.967000000004</v>
      </c>
      <c r="N21" s="447">
        <f t="shared" si="3"/>
        <v>54219.380999999994</v>
      </c>
      <c r="O21" s="437">
        <f t="shared" si="4"/>
        <v>70209.197</v>
      </c>
    </row>
    <row r="22" spans="1:15" ht="18.75" customHeight="1" thickBot="1">
      <c r="A22" s="532"/>
      <c r="B22" s="233" t="s">
        <v>6</v>
      </c>
      <c r="C22" s="46">
        <v>14848.676000000009</v>
      </c>
      <c r="D22" s="54">
        <v>2639.461</v>
      </c>
      <c r="E22" s="451">
        <f t="shared" si="0"/>
        <v>17488.13700000001</v>
      </c>
      <c r="F22" s="46">
        <v>22821.18699999999</v>
      </c>
      <c r="G22" s="44">
        <v>14656.612000000001</v>
      </c>
      <c r="H22" s="49">
        <f t="shared" si="1"/>
        <v>37477.79899999999</v>
      </c>
      <c r="I22" s="52">
        <v>10573.151999999998</v>
      </c>
      <c r="J22" s="51">
        <v>6280.911</v>
      </c>
      <c r="K22" s="50">
        <f t="shared" si="2"/>
        <v>16854.063</v>
      </c>
      <c r="L22" s="177">
        <f t="shared" si="3"/>
        <v>33394.33899999999</v>
      </c>
      <c r="M22" s="197">
        <f t="shared" si="3"/>
        <v>20937.523</v>
      </c>
      <c r="N22" s="447">
        <f t="shared" si="3"/>
        <v>54331.861999999994</v>
      </c>
      <c r="O22" s="437">
        <f t="shared" si="4"/>
        <v>71819.99900000001</v>
      </c>
    </row>
    <row r="23" spans="1:15" ht="3.75" customHeight="1">
      <c r="A23" s="57"/>
      <c r="B23" s="235"/>
      <c r="C23" s="56"/>
      <c r="D23" s="55"/>
      <c r="E23" s="452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198">
        <f t="shared" si="3"/>
        <v>0</v>
      </c>
      <c r="N23" s="448">
        <f t="shared" si="3"/>
        <v>0</v>
      </c>
      <c r="O23" s="438">
        <f t="shared" si="4"/>
        <v>0</v>
      </c>
    </row>
    <row r="24" spans="1:15" s="435" customFormat="1" ht="19.5" customHeight="1">
      <c r="A24" s="428">
        <v>2018</v>
      </c>
      <c r="B24" s="233" t="s">
        <v>5</v>
      </c>
      <c r="C24" s="46">
        <v>11110.93499999999</v>
      </c>
      <c r="D24" s="429">
        <v>1972.955999999998</v>
      </c>
      <c r="E24" s="453">
        <f t="shared" si="0"/>
        <v>13083.890999999989</v>
      </c>
      <c r="F24" s="430">
        <v>22030.246000000006</v>
      </c>
      <c r="G24" s="44">
        <v>11446.323000000006</v>
      </c>
      <c r="H24" s="431">
        <f aca="true" t="shared" si="5" ref="H24:H29">G24+F24</f>
        <v>33476.56900000001</v>
      </c>
      <c r="I24" s="52">
        <v>15825.179</v>
      </c>
      <c r="J24" s="51">
        <v>4884.178000000001</v>
      </c>
      <c r="K24" s="432">
        <f aca="true" t="shared" si="6" ref="K24:K29">J24+I24</f>
        <v>20709.357</v>
      </c>
      <c r="L24" s="433">
        <f t="shared" si="3"/>
        <v>37855.425</v>
      </c>
      <c r="M24" s="434">
        <f t="shared" si="3"/>
        <v>16330.501000000007</v>
      </c>
      <c r="N24" s="449">
        <f t="shared" si="3"/>
        <v>54185.92600000001</v>
      </c>
      <c r="O24" s="445">
        <f t="shared" si="4"/>
        <v>67269.817</v>
      </c>
    </row>
    <row r="25" spans="1:15" s="435" customFormat="1" ht="19.5" customHeight="1">
      <c r="A25" s="428"/>
      <c r="B25" s="233" t="s">
        <v>4</v>
      </c>
      <c r="C25" s="46">
        <v>11595.972999999994</v>
      </c>
      <c r="D25" s="429">
        <v>1865.109999999998</v>
      </c>
      <c r="E25" s="453">
        <f aca="true" t="shared" si="7" ref="E25:E30">D25+C25</f>
        <v>13461.082999999993</v>
      </c>
      <c r="F25" s="430">
        <v>20137.19900000001</v>
      </c>
      <c r="G25" s="44">
        <v>11441.989999999996</v>
      </c>
      <c r="H25" s="431">
        <f t="shared" si="5"/>
        <v>31579.189000000006</v>
      </c>
      <c r="I25" s="52">
        <v>15174.543</v>
      </c>
      <c r="J25" s="51">
        <v>5391.9349999999995</v>
      </c>
      <c r="K25" s="432">
        <f t="shared" si="6"/>
        <v>20566.478</v>
      </c>
      <c r="L25" s="433">
        <f aca="true" t="shared" si="8" ref="L25:N26">I25+F25</f>
        <v>35311.74200000001</v>
      </c>
      <c r="M25" s="434">
        <f t="shared" si="8"/>
        <v>16833.924999999996</v>
      </c>
      <c r="N25" s="449">
        <f t="shared" si="8"/>
        <v>52145.667</v>
      </c>
      <c r="O25" s="445">
        <f aca="true" t="shared" si="9" ref="O25:O30">N25+E25</f>
        <v>65606.75</v>
      </c>
    </row>
    <row r="26" spans="1:15" s="435" customFormat="1" ht="19.5" customHeight="1">
      <c r="A26" s="428"/>
      <c r="B26" s="233" t="s">
        <v>3</v>
      </c>
      <c r="C26" s="46">
        <v>12866.632999999994</v>
      </c>
      <c r="D26" s="429">
        <v>2284.7239999999983</v>
      </c>
      <c r="E26" s="453">
        <f t="shared" si="7"/>
        <v>15151.356999999993</v>
      </c>
      <c r="F26" s="430">
        <v>24563.03300000001</v>
      </c>
      <c r="G26" s="44">
        <v>14469.632999999998</v>
      </c>
      <c r="H26" s="431">
        <f t="shared" si="5"/>
        <v>39032.66600000001</v>
      </c>
      <c r="I26" s="52">
        <v>11378.896</v>
      </c>
      <c r="J26" s="51">
        <v>5860.1280000000015</v>
      </c>
      <c r="K26" s="432">
        <f t="shared" si="6"/>
        <v>17239.024</v>
      </c>
      <c r="L26" s="433">
        <f t="shared" si="8"/>
        <v>35941.92900000001</v>
      </c>
      <c r="M26" s="434">
        <f t="shared" si="8"/>
        <v>20329.761</v>
      </c>
      <c r="N26" s="449">
        <f t="shared" si="8"/>
        <v>56271.69000000002</v>
      </c>
      <c r="O26" s="445">
        <f t="shared" si="9"/>
        <v>71423.047</v>
      </c>
    </row>
    <row r="27" spans="1:15" s="435" customFormat="1" ht="19.5" customHeight="1">
      <c r="A27" s="428"/>
      <c r="B27" s="233" t="s">
        <v>14</v>
      </c>
      <c r="C27" s="46">
        <v>12064.925999999996</v>
      </c>
      <c r="D27" s="429">
        <v>1879.7159999999992</v>
      </c>
      <c r="E27" s="453">
        <f t="shared" si="7"/>
        <v>13944.641999999994</v>
      </c>
      <c r="F27" s="430">
        <v>25050.303</v>
      </c>
      <c r="G27" s="44">
        <v>14368.512000000002</v>
      </c>
      <c r="H27" s="431">
        <f t="shared" si="5"/>
        <v>39418.815</v>
      </c>
      <c r="I27" s="52">
        <v>17124.501</v>
      </c>
      <c r="J27" s="51">
        <v>6096.027000000001</v>
      </c>
      <c r="K27" s="432">
        <f t="shared" si="6"/>
        <v>23220.528000000002</v>
      </c>
      <c r="L27" s="433">
        <f aca="true" t="shared" si="10" ref="L27:N29">I27+F27</f>
        <v>42174.804000000004</v>
      </c>
      <c r="M27" s="434">
        <f t="shared" si="10"/>
        <v>20464.539000000004</v>
      </c>
      <c r="N27" s="449">
        <f t="shared" si="10"/>
        <v>62639.34300000001</v>
      </c>
      <c r="O27" s="445">
        <f t="shared" si="9"/>
        <v>76583.985</v>
      </c>
    </row>
    <row r="28" spans="1:15" s="435" customFormat="1" ht="19.5" customHeight="1">
      <c r="A28" s="428"/>
      <c r="B28" s="233" t="s">
        <v>13</v>
      </c>
      <c r="C28" s="46">
        <v>12926.521000000006</v>
      </c>
      <c r="D28" s="429">
        <v>1933.9229999999984</v>
      </c>
      <c r="E28" s="453">
        <f t="shared" si="7"/>
        <v>14860.444000000005</v>
      </c>
      <c r="F28" s="430">
        <v>25644.653000000002</v>
      </c>
      <c r="G28" s="44">
        <v>14499.858</v>
      </c>
      <c r="H28" s="431">
        <f t="shared" si="5"/>
        <v>40144.511</v>
      </c>
      <c r="I28" s="52">
        <v>17823.756999999998</v>
      </c>
      <c r="J28" s="51">
        <v>6291.789000000001</v>
      </c>
      <c r="K28" s="432">
        <f t="shared" si="6"/>
        <v>24115.546</v>
      </c>
      <c r="L28" s="433">
        <f t="shared" si="10"/>
        <v>43468.41</v>
      </c>
      <c r="M28" s="434">
        <f t="shared" si="10"/>
        <v>20791.647</v>
      </c>
      <c r="N28" s="449">
        <f t="shared" si="10"/>
        <v>64260.057</v>
      </c>
      <c r="O28" s="445">
        <f t="shared" si="9"/>
        <v>79120.501</v>
      </c>
    </row>
    <row r="29" spans="1:15" s="435" customFormat="1" ht="19.5" customHeight="1">
      <c r="A29" s="428"/>
      <c r="B29" s="233" t="s">
        <v>12</v>
      </c>
      <c r="C29" s="46">
        <v>11968.855000000009</v>
      </c>
      <c r="D29" s="429">
        <v>1498.2309999999973</v>
      </c>
      <c r="E29" s="453">
        <f t="shared" si="7"/>
        <v>13467.086000000007</v>
      </c>
      <c r="F29" s="430">
        <v>22374.181</v>
      </c>
      <c r="G29" s="44">
        <v>14494.298999999999</v>
      </c>
      <c r="H29" s="431">
        <f t="shared" si="5"/>
        <v>36868.479999999996</v>
      </c>
      <c r="I29" s="52">
        <v>10374.642999999998</v>
      </c>
      <c r="J29" s="51">
        <v>5213.145</v>
      </c>
      <c r="K29" s="432">
        <f t="shared" si="6"/>
        <v>15587.787999999999</v>
      </c>
      <c r="L29" s="433">
        <f t="shared" si="10"/>
        <v>32748.824</v>
      </c>
      <c r="M29" s="434">
        <f t="shared" si="10"/>
        <v>19707.444</v>
      </c>
      <c r="N29" s="449">
        <f t="shared" si="10"/>
        <v>52456.268</v>
      </c>
      <c r="O29" s="445">
        <f t="shared" si="9"/>
        <v>65923.354</v>
      </c>
    </row>
    <row r="30" spans="1:15" s="435" customFormat="1" ht="19.5" customHeight="1">
      <c r="A30" s="428"/>
      <c r="B30" s="233" t="s">
        <v>11</v>
      </c>
      <c r="C30" s="46">
        <v>12196.132999999989</v>
      </c>
      <c r="D30" s="429">
        <v>2137.635999999999</v>
      </c>
      <c r="E30" s="453">
        <f t="shared" si="7"/>
        <v>14333.768999999987</v>
      </c>
      <c r="F30" s="430">
        <v>23434.342999999986</v>
      </c>
      <c r="G30" s="44">
        <v>15929.480000000007</v>
      </c>
      <c r="H30" s="431">
        <f>G30+F30</f>
        <v>39363.82299999999</v>
      </c>
      <c r="I30" s="52">
        <v>7004.977000000001</v>
      </c>
      <c r="J30" s="51">
        <v>4403.862999999999</v>
      </c>
      <c r="K30" s="432">
        <f>J30+I30</f>
        <v>11408.84</v>
      </c>
      <c r="L30" s="433">
        <f aca="true" t="shared" si="11" ref="L30:N32">I30+F30</f>
        <v>30439.319999999985</v>
      </c>
      <c r="M30" s="434">
        <f t="shared" si="11"/>
        <v>20333.343000000008</v>
      </c>
      <c r="N30" s="449">
        <f t="shared" si="11"/>
        <v>50772.662999999986</v>
      </c>
      <c r="O30" s="445">
        <f t="shared" si="9"/>
        <v>65106.43199999997</v>
      </c>
    </row>
    <row r="31" spans="1:15" s="435" customFormat="1" ht="19.5" customHeight="1">
      <c r="A31" s="428"/>
      <c r="B31" s="233" t="s">
        <v>10</v>
      </c>
      <c r="C31" s="46">
        <v>13668.225</v>
      </c>
      <c r="D31" s="429">
        <v>2171.217999999999</v>
      </c>
      <c r="E31" s="453">
        <f>D31+C31</f>
        <v>15839.443</v>
      </c>
      <c r="F31" s="430">
        <v>25668.369000000006</v>
      </c>
      <c r="G31" s="44">
        <v>16492.693000000003</v>
      </c>
      <c r="H31" s="431">
        <f>G31+F31</f>
        <v>42161.062000000005</v>
      </c>
      <c r="I31" s="52">
        <v>7849.035999999999</v>
      </c>
      <c r="J31" s="51">
        <v>4234.363</v>
      </c>
      <c r="K31" s="432">
        <f>J31+I31</f>
        <v>12083.399</v>
      </c>
      <c r="L31" s="433">
        <f t="shared" si="11"/>
        <v>33517.405000000006</v>
      </c>
      <c r="M31" s="434">
        <f t="shared" si="11"/>
        <v>20727.056000000004</v>
      </c>
      <c r="N31" s="449">
        <f t="shared" si="11"/>
        <v>54244.461</v>
      </c>
      <c r="O31" s="445">
        <f>N31+E31</f>
        <v>70083.90400000001</v>
      </c>
    </row>
    <row r="32" spans="1:15" s="435" customFormat="1" ht="19.5" customHeight="1">
      <c r="A32" s="428"/>
      <c r="B32" s="233" t="s">
        <v>9</v>
      </c>
      <c r="C32" s="46">
        <v>12593.269000000004</v>
      </c>
      <c r="D32" s="429">
        <v>1915.9869999999992</v>
      </c>
      <c r="E32" s="453">
        <f>D32+C32</f>
        <v>14509.256000000003</v>
      </c>
      <c r="F32" s="430">
        <v>24165.032000000007</v>
      </c>
      <c r="G32" s="44">
        <v>14661.938000000004</v>
      </c>
      <c r="H32" s="431">
        <f>G32+F32</f>
        <v>38826.97000000001</v>
      </c>
      <c r="I32" s="52">
        <v>6879.1849999999995</v>
      </c>
      <c r="J32" s="51">
        <v>3710.6910000000007</v>
      </c>
      <c r="K32" s="432">
        <f>J32+I32</f>
        <v>10589.876</v>
      </c>
      <c r="L32" s="433">
        <f t="shared" si="11"/>
        <v>31044.217000000004</v>
      </c>
      <c r="M32" s="434">
        <f t="shared" si="11"/>
        <v>18372.629000000004</v>
      </c>
      <c r="N32" s="449">
        <f t="shared" si="11"/>
        <v>49416.846000000005</v>
      </c>
      <c r="O32" s="445">
        <f>N32+E32</f>
        <v>63926.102000000006</v>
      </c>
    </row>
    <row r="33" spans="1:15" s="435" customFormat="1" ht="19.5" customHeight="1" thickBot="1">
      <c r="A33" s="428"/>
      <c r="B33" s="233" t="s">
        <v>8</v>
      </c>
      <c r="C33" s="46">
        <v>14601.706000000006</v>
      </c>
      <c r="D33" s="429">
        <v>1030.722</v>
      </c>
      <c r="E33" s="453">
        <f>D33+C33</f>
        <v>15632.428000000005</v>
      </c>
      <c r="F33" s="430">
        <v>28564.663999999993</v>
      </c>
      <c r="G33" s="44">
        <v>17918.413999999986</v>
      </c>
      <c r="H33" s="431">
        <f>G33+F33</f>
        <v>46483.07799999998</v>
      </c>
      <c r="I33" s="52">
        <v>6703.672</v>
      </c>
      <c r="J33" s="51">
        <v>3775.7489999999984</v>
      </c>
      <c r="K33" s="432">
        <f>J33+I33</f>
        <v>10479.420999999998</v>
      </c>
      <c r="L33" s="433">
        <f>I33+F33</f>
        <v>35268.335999999996</v>
      </c>
      <c r="M33" s="434">
        <f>J33+G33</f>
        <v>21694.162999999986</v>
      </c>
      <c r="N33" s="449">
        <f>K33+H33</f>
        <v>56962.49899999998</v>
      </c>
      <c r="O33" s="445">
        <f>N33+E33</f>
        <v>72594.92699999998</v>
      </c>
    </row>
    <row r="34" spans="1:15" ht="18" customHeight="1">
      <c r="A34" s="47" t="s">
        <v>2</v>
      </c>
      <c r="B34" s="37"/>
      <c r="C34" s="36"/>
      <c r="D34" s="35"/>
      <c r="E34" s="454"/>
      <c r="F34" s="36"/>
      <c r="G34" s="35"/>
      <c r="H34" s="34"/>
      <c r="I34" s="36"/>
      <c r="J34" s="35"/>
      <c r="K34" s="34"/>
      <c r="L34" s="61"/>
      <c r="M34" s="198"/>
      <c r="N34" s="448"/>
      <c r="O34" s="438"/>
    </row>
    <row r="35" spans="1:15" ht="18" customHeight="1">
      <c r="A35" s="32" t="s">
        <v>151</v>
      </c>
      <c r="B35" s="43"/>
      <c r="C35" s="46">
        <f>SUM(C11:C20)</f>
        <v>124360.07900000001</v>
      </c>
      <c r="D35" s="44">
        <f aca="true" t="shared" si="12" ref="D35:O35">SUM(D11:D20)</f>
        <v>19280.738099999988</v>
      </c>
      <c r="E35" s="455">
        <f t="shared" si="12"/>
        <v>143640.8171</v>
      </c>
      <c r="F35" s="46">
        <f t="shared" si="12"/>
        <v>226600.55299999996</v>
      </c>
      <c r="G35" s="44">
        <f t="shared" si="12"/>
        <v>129431.52800000002</v>
      </c>
      <c r="H35" s="45">
        <f t="shared" si="12"/>
        <v>356032.08099999995</v>
      </c>
      <c r="I35" s="46">
        <f t="shared" si="12"/>
        <v>128038.89399999999</v>
      </c>
      <c r="J35" s="44">
        <f t="shared" si="12"/>
        <v>56307.687000000005</v>
      </c>
      <c r="K35" s="45">
        <f t="shared" si="12"/>
        <v>184346.581</v>
      </c>
      <c r="L35" s="46">
        <f t="shared" si="12"/>
        <v>354639.447</v>
      </c>
      <c r="M35" s="199">
        <f t="shared" si="12"/>
        <v>185739.21500000003</v>
      </c>
      <c r="N35" s="455">
        <f t="shared" si="12"/>
        <v>540378.6619999999</v>
      </c>
      <c r="O35" s="439">
        <f t="shared" si="12"/>
        <v>684019.4790999999</v>
      </c>
    </row>
    <row r="36" spans="1:15" ht="18" customHeight="1" thickBot="1">
      <c r="A36" s="32" t="s">
        <v>152</v>
      </c>
      <c r="B36" s="43"/>
      <c r="C36" s="42">
        <f>SUM(C24:C33)</f>
        <v>125593.17599999999</v>
      </c>
      <c r="D36" s="39">
        <f aca="true" t="shared" si="13" ref="D36:O36">SUM(D24:D33)</f>
        <v>18690.22299999999</v>
      </c>
      <c r="E36" s="456">
        <f t="shared" si="13"/>
        <v>144283.39899999998</v>
      </c>
      <c r="F36" s="41">
        <f t="shared" si="13"/>
        <v>241632.02300000004</v>
      </c>
      <c r="G36" s="39">
        <f t="shared" si="13"/>
        <v>145723.13999999998</v>
      </c>
      <c r="H36" s="40">
        <f t="shared" si="13"/>
        <v>387355.163</v>
      </c>
      <c r="I36" s="41">
        <f t="shared" si="13"/>
        <v>116138.389</v>
      </c>
      <c r="J36" s="39">
        <f t="shared" si="13"/>
        <v>49861.867999999995</v>
      </c>
      <c r="K36" s="40">
        <f t="shared" si="13"/>
        <v>166000.257</v>
      </c>
      <c r="L36" s="41">
        <f t="shared" si="13"/>
        <v>357770.412</v>
      </c>
      <c r="M36" s="200">
        <f t="shared" si="13"/>
        <v>195585.00800000003</v>
      </c>
      <c r="N36" s="456">
        <f t="shared" si="13"/>
        <v>553355.42</v>
      </c>
      <c r="O36" s="440">
        <f t="shared" si="13"/>
        <v>697638.8189999999</v>
      </c>
    </row>
    <row r="37" spans="1:15" ht="17.25" customHeight="1">
      <c r="A37" s="38" t="s">
        <v>1</v>
      </c>
      <c r="B37" s="37"/>
      <c r="C37" s="36"/>
      <c r="D37" s="35"/>
      <c r="E37" s="457"/>
      <c r="F37" s="36"/>
      <c r="G37" s="35"/>
      <c r="H37" s="33"/>
      <c r="I37" s="36"/>
      <c r="J37" s="35"/>
      <c r="K37" s="34"/>
      <c r="L37" s="61"/>
      <c r="M37" s="198"/>
      <c r="N37" s="457"/>
      <c r="O37" s="438"/>
    </row>
    <row r="38" spans="1:15" ht="17.25" customHeight="1">
      <c r="A38" s="32" t="s">
        <v>153</v>
      </c>
      <c r="B38" s="31"/>
      <c r="C38" s="218">
        <f>(C33/C20-1)*100</f>
        <v>24.77530038493818</v>
      </c>
      <c r="D38" s="219">
        <f aca="true" t="shared" si="14" ref="D38:O38">(D33/D20-1)*100</f>
        <v>-59.080682818342645</v>
      </c>
      <c r="E38" s="458">
        <f t="shared" si="14"/>
        <v>9.922528958997813</v>
      </c>
      <c r="F38" s="218">
        <f t="shared" si="14"/>
        <v>26.017388971926025</v>
      </c>
      <c r="G38" s="220">
        <f t="shared" si="14"/>
        <v>30.11798723060659</v>
      </c>
      <c r="H38" s="221">
        <f t="shared" si="14"/>
        <v>27.567109152698976</v>
      </c>
      <c r="I38" s="222">
        <f t="shared" si="14"/>
        <v>-49.84307986937614</v>
      </c>
      <c r="J38" s="219">
        <f t="shared" si="14"/>
        <v>-42.051201535254144</v>
      </c>
      <c r="K38" s="223">
        <f t="shared" si="14"/>
        <v>-47.28943051432566</v>
      </c>
      <c r="L38" s="222">
        <f t="shared" si="14"/>
        <v>-2.121138063774286</v>
      </c>
      <c r="M38" s="224">
        <f t="shared" si="14"/>
        <v>6.9385934856084575</v>
      </c>
      <c r="N38" s="458">
        <f t="shared" si="14"/>
        <v>1.1422392566343031</v>
      </c>
      <c r="O38" s="441">
        <f t="shared" si="14"/>
        <v>2.9123887998943054</v>
      </c>
    </row>
    <row r="39" spans="1:15" ht="7.5" customHeight="1" thickBot="1">
      <c r="A39" s="30"/>
      <c r="B39" s="29"/>
      <c r="C39" s="28"/>
      <c r="D39" s="27"/>
      <c r="E39" s="459"/>
      <c r="F39" s="26"/>
      <c r="G39" s="24"/>
      <c r="H39" s="23"/>
      <c r="I39" s="26"/>
      <c r="J39" s="24"/>
      <c r="K39" s="25"/>
      <c r="L39" s="26"/>
      <c r="M39" s="201"/>
      <c r="N39" s="459"/>
      <c r="O39" s="442"/>
    </row>
    <row r="40" spans="1:15" ht="17.25" customHeight="1">
      <c r="A40" s="22" t="s">
        <v>0</v>
      </c>
      <c r="B40" s="21"/>
      <c r="C40" s="20"/>
      <c r="D40" s="19"/>
      <c r="E40" s="460"/>
      <c r="F40" s="18"/>
      <c r="G40" s="16"/>
      <c r="H40" s="15"/>
      <c r="I40" s="18"/>
      <c r="J40" s="16"/>
      <c r="K40" s="17"/>
      <c r="L40" s="18"/>
      <c r="M40" s="202"/>
      <c r="N40" s="460"/>
      <c r="O40" s="443"/>
    </row>
    <row r="41" spans="1:15" ht="17.25" customHeight="1" thickBot="1">
      <c r="A41" s="207" t="s">
        <v>154</v>
      </c>
      <c r="B41" s="14"/>
      <c r="C41" s="13">
        <f aca="true" t="shared" si="15" ref="C41:O41">(C36/C35-1)*100</f>
        <v>0.9915537284275855</v>
      </c>
      <c r="D41" s="9">
        <f t="shared" si="15"/>
        <v>-3.0627204048790935</v>
      </c>
      <c r="E41" s="461">
        <f t="shared" si="15"/>
        <v>0.44735327532468006</v>
      </c>
      <c r="F41" s="13">
        <f t="shared" si="15"/>
        <v>6.633465717976472</v>
      </c>
      <c r="G41" s="12">
        <f t="shared" si="15"/>
        <v>12.587050660485112</v>
      </c>
      <c r="H41" s="8">
        <f t="shared" si="15"/>
        <v>8.797825721778164</v>
      </c>
      <c r="I41" s="11">
        <f t="shared" si="15"/>
        <v>-9.29444532690199</v>
      </c>
      <c r="J41" s="9">
        <f t="shared" si="15"/>
        <v>-11.447493838629896</v>
      </c>
      <c r="K41" s="10">
        <f t="shared" si="15"/>
        <v>-9.952082593818211</v>
      </c>
      <c r="L41" s="11">
        <f t="shared" si="15"/>
        <v>0.8828586403700323</v>
      </c>
      <c r="M41" s="203">
        <f t="shared" si="15"/>
        <v>5.30086928600404</v>
      </c>
      <c r="N41" s="461">
        <f t="shared" si="15"/>
        <v>2.4014193957940133</v>
      </c>
      <c r="O41" s="444">
        <f t="shared" si="15"/>
        <v>1.991074862066755</v>
      </c>
    </row>
    <row r="42" spans="1:14" s="5" customFormat="1" ht="6" customHeight="1" thickTop="1">
      <c r="A42" s="60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="5" customFormat="1" ht="13.5" customHeight="1">
      <c r="A43" s="60" t="s">
        <v>139</v>
      </c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65524" ht="14.25">
      <c r="C65524" s="2" t="e">
        <f>((C65520/C65507)-1)*100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P38:IV38 P41:IV41">
    <cfRule type="cellIs" priority="15" dxfId="101" operator="lessThan" stopIfTrue="1">
      <formula>0</formula>
    </cfRule>
  </conditionalFormatting>
  <conditionalFormatting sqref="A38:B38 A41:B41">
    <cfRule type="cellIs" priority="3" dxfId="101" operator="lessThan" stopIfTrue="1">
      <formula>0</formula>
    </cfRule>
  </conditionalFormatting>
  <conditionalFormatting sqref="C37:M41 O37:O41">
    <cfRule type="cellIs" priority="4" dxfId="102" operator="lessThan" stopIfTrue="1">
      <formula>0</formula>
    </cfRule>
    <cfRule type="cellIs" priority="5" dxfId="103" operator="greaterThanOrEqual" stopIfTrue="1">
      <formula>0</formula>
    </cfRule>
  </conditionalFormatting>
  <conditionalFormatting sqref="N37:N41">
    <cfRule type="cellIs" priority="1" dxfId="102" operator="lessThan" stopIfTrue="1">
      <formula>0</formula>
    </cfRule>
    <cfRule type="cellIs" priority="2" dxfId="10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30"/>
  <sheetViews>
    <sheetView showGridLines="0" zoomScale="90" zoomScaleNormal="90" zoomScalePageLayoutView="0" workbookViewId="0" topLeftCell="A1">
      <selection activeCell="A14" sqref="A14:IV14"/>
    </sheetView>
  </sheetViews>
  <sheetFormatPr defaultColWidth="9.140625" defaultRowHeight="15"/>
  <cols>
    <col min="1" max="1" width="23.57421875" style="62" customWidth="1"/>
    <col min="2" max="2" width="10.140625" style="62" customWidth="1"/>
    <col min="3" max="3" width="11.421875" style="62" customWidth="1"/>
    <col min="4" max="4" width="10.00390625" style="62" bestFit="1" customWidth="1"/>
    <col min="5" max="5" width="9.00390625" style="62" customWidth="1"/>
    <col min="6" max="6" width="10.28125" style="62" customWidth="1"/>
    <col min="7" max="7" width="11.00390625" style="62" customWidth="1"/>
    <col min="8" max="8" width="10.421875" style="62" customWidth="1"/>
    <col min="9" max="9" width="7.7109375" style="62" bestFit="1" customWidth="1"/>
    <col min="10" max="10" width="11.140625" style="62" bestFit="1" customWidth="1"/>
    <col min="11" max="11" width="10.28125" style="62" customWidth="1"/>
    <col min="12" max="12" width="11.8515625" style="62" customWidth="1"/>
    <col min="13" max="13" width="9.00390625" style="62" bestFit="1" customWidth="1"/>
    <col min="14" max="14" width="11.140625" style="62" bestFit="1" customWidth="1"/>
    <col min="15" max="15" width="11.00390625" style="62" customWidth="1"/>
    <col min="16" max="16" width="11.140625" style="62" bestFit="1" customWidth="1"/>
    <col min="17" max="17" width="7.7109375" style="62" bestFit="1" customWidth="1"/>
    <col min="18" max="16384" width="9.140625" style="62" customWidth="1"/>
  </cols>
  <sheetData>
    <row r="1" spans="14:17" ht="16.5">
      <c r="N1" s="554"/>
      <c r="O1" s="554"/>
      <c r="P1" s="554" t="s">
        <v>26</v>
      </c>
      <c r="Q1" s="554"/>
    </row>
    <row r="2" ht="7.5" customHeight="1" thickBot="1"/>
    <row r="3" spans="1:17" ht="24" customHeight="1">
      <c r="A3" s="560" t="s">
        <v>36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2"/>
    </row>
    <row r="4" spans="1:17" ht="18" customHeight="1" thickBot="1">
      <c r="A4" s="563" t="s">
        <v>35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5"/>
    </row>
    <row r="5" spans="1:17" ht="15" thickBot="1">
      <c r="A5" s="545" t="s">
        <v>140</v>
      </c>
      <c r="B5" s="555" t="s">
        <v>33</v>
      </c>
      <c r="C5" s="556"/>
      <c r="D5" s="556"/>
      <c r="E5" s="556"/>
      <c r="F5" s="557"/>
      <c r="G5" s="557"/>
      <c r="H5" s="557"/>
      <c r="I5" s="558"/>
      <c r="J5" s="556" t="s">
        <v>32</v>
      </c>
      <c r="K5" s="556"/>
      <c r="L5" s="556"/>
      <c r="M5" s="556"/>
      <c r="N5" s="556"/>
      <c r="O5" s="556"/>
      <c r="P5" s="556"/>
      <c r="Q5" s="559"/>
    </row>
    <row r="6" spans="1:17" s="232" customFormat="1" ht="25.5" customHeight="1" thickBot="1">
      <c r="A6" s="546"/>
      <c r="B6" s="542" t="s">
        <v>155</v>
      </c>
      <c r="C6" s="543"/>
      <c r="D6" s="544"/>
      <c r="E6" s="548" t="s">
        <v>31</v>
      </c>
      <c r="F6" s="542" t="s">
        <v>156</v>
      </c>
      <c r="G6" s="543"/>
      <c r="H6" s="544"/>
      <c r="I6" s="550" t="s">
        <v>30</v>
      </c>
      <c r="J6" s="542" t="s">
        <v>157</v>
      </c>
      <c r="K6" s="552"/>
      <c r="L6" s="553"/>
      <c r="M6" s="548" t="s">
        <v>31</v>
      </c>
      <c r="N6" s="542" t="s">
        <v>158</v>
      </c>
      <c r="O6" s="552"/>
      <c r="P6" s="553"/>
      <c r="Q6" s="548" t="s">
        <v>30</v>
      </c>
    </row>
    <row r="7" spans="1:17" s="73" customFormat="1" ht="26.25" thickBot="1">
      <c r="A7" s="547"/>
      <c r="B7" s="77" t="s">
        <v>20</v>
      </c>
      <c r="C7" s="74" t="s">
        <v>19</v>
      </c>
      <c r="D7" s="74" t="s">
        <v>15</v>
      </c>
      <c r="E7" s="549"/>
      <c r="F7" s="77" t="s">
        <v>20</v>
      </c>
      <c r="G7" s="75" t="s">
        <v>19</v>
      </c>
      <c r="H7" s="74" t="s">
        <v>15</v>
      </c>
      <c r="I7" s="551"/>
      <c r="J7" s="77" t="s">
        <v>20</v>
      </c>
      <c r="K7" s="74" t="s">
        <v>19</v>
      </c>
      <c r="L7" s="75" t="s">
        <v>15</v>
      </c>
      <c r="M7" s="549"/>
      <c r="N7" s="76" t="s">
        <v>20</v>
      </c>
      <c r="O7" s="75" t="s">
        <v>19</v>
      </c>
      <c r="P7" s="74" t="s">
        <v>15</v>
      </c>
      <c r="Q7" s="549"/>
    </row>
    <row r="8" spans="1:17" s="65" customFormat="1" ht="17.25" customHeight="1" thickBot="1">
      <c r="A8" s="72" t="s">
        <v>22</v>
      </c>
      <c r="B8" s="68">
        <f>SUM(B9:B25)</f>
        <v>2083592</v>
      </c>
      <c r="C8" s="67">
        <f>SUM(C9:C25)</f>
        <v>56927</v>
      </c>
      <c r="D8" s="67">
        <f>C8+B8</f>
        <v>2140519</v>
      </c>
      <c r="E8" s="69">
        <f>(D8/$D$8)</f>
        <v>1</v>
      </c>
      <c r="F8" s="68">
        <f>SUM(F9:F25)</f>
        <v>1548884</v>
      </c>
      <c r="G8" s="67">
        <f>SUM(G9:G25)</f>
        <v>141417</v>
      </c>
      <c r="H8" s="67">
        <f>G8+F8</f>
        <v>1690301</v>
      </c>
      <c r="I8" s="66">
        <f>(D8/H8-1)*100</f>
        <v>26.635374409646563</v>
      </c>
      <c r="J8" s="71">
        <f>SUM(J9:J25)</f>
        <v>19052663</v>
      </c>
      <c r="K8" s="70">
        <f>SUM(K9:K25)</f>
        <v>594432</v>
      </c>
      <c r="L8" s="67">
        <f>K8+J8</f>
        <v>19647095</v>
      </c>
      <c r="M8" s="69">
        <f>(L8/$L$8)</f>
        <v>1</v>
      </c>
      <c r="N8" s="68">
        <f>SUM(N9:N25)</f>
        <v>18769109</v>
      </c>
      <c r="O8" s="67">
        <f>SUM(O9:O25)</f>
        <v>769530</v>
      </c>
      <c r="P8" s="67">
        <f>O8+N8</f>
        <v>19538639</v>
      </c>
      <c r="Q8" s="66">
        <f>(L8/P8-1)*100</f>
        <v>0.5550847221241995</v>
      </c>
    </row>
    <row r="9" spans="1:17" s="65" customFormat="1" ht="18" customHeight="1" thickTop="1">
      <c r="A9" s="341" t="s">
        <v>159</v>
      </c>
      <c r="B9" s="342">
        <v>1123832</v>
      </c>
      <c r="C9" s="343">
        <v>4918</v>
      </c>
      <c r="D9" s="343">
        <f>C9+B9</f>
        <v>1128750</v>
      </c>
      <c r="E9" s="344">
        <f>(D9/$D$8)</f>
        <v>0.5273253823021427</v>
      </c>
      <c r="F9" s="342">
        <v>589067</v>
      </c>
      <c r="G9" s="343">
        <v>80169</v>
      </c>
      <c r="H9" s="343">
        <f>G9+F9</f>
        <v>669236</v>
      </c>
      <c r="I9" s="345">
        <f>(D9/H9-1)*100</f>
        <v>68.66247482203588</v>
      </c>
      <c r="J9" s="342">
        <v>10388160</v>
      </c>
      <c r="K9" s="343">
        <v>54857</v>
      </c>
      <c r="L9" s="343">
        <f>K9+J9</f>
        <v>10443017</v>
      </c>
      <c r="M9" s="344">
        <f>(L9/$L$8)</f>
        <v>0.5315298266741215</v>
      </c>
      <c r="N9" s="342">
        <v>10427050</v>
      </c>
      <c r="O9" s="343">
        <v>349236</v>
      </c>
      <c r="P9" s="343">
        <f>O9+N9</f>
        <v>10776286</v>
      </c>
      <c r="Q9" s="346">
        <f>(L9/P9-1)*100</f>
        <v>-3.0926146540654176</v>
      </c>
    </row>
    <row r="10" spans="1:17" s="65" customFormat="1" ht="18" customHeight="1">
      <c r="A10" s="347" t="s">
        <v>160</v>
      </c>
      <c r="B10" s="348">
        <v>445028</v>
      </c>
      <c r="C10" s="349">
        <v>0</v>
      </c>
      <c r="D10" s="349">
        <f>C10+B10</f>
        <v>445028</v>
      </c>
      <c r="E10" s="350">
        <f>(D10/$D$8)</f>
        <v>0.20790658714078222</v>
      </c>
      <c r="F10" s="348">
        <v>472916</v>
      </c>
      <c r="G10" s="349">
        <v>10450</v>
      </c>
      <c r="H10" s="349">
        <f>G10+F10</f>
        <v>483366</v>
      </c>
      <c r="I10" s="351">
        <f>(D10/H10-1)*100</f>
        <v>-7.93146394243699</v>
      </c>
      <c r="J10" s="348">
        <v>3791174</v>
      </c>
      <c r="K10" s="349">
        <v>47510</v>
      </c>
      <c r="L10" s="349">
        <f>K10+J10</f>
        <v>3838684</v>
      </c>
      <c r="M10" s="350">
        <f>(L10/$L$8)</f>
        <v>0.1953817600006515</v>
      </c>
      <c r="N10" s="348">
        <v>3565661</v>
      </c>
      <c r="O10" s="349">
        <v>45293</v>
      </c>
      <c r="P10" s="349">
        <f>O10+N10</f>
        <v>3610954</v>
      </c>
      <c r="Q10" s="352">
        <f>(L10/P10-1)*100</f>
        <v>6.306643618279262</v>
      </c>
    </row>
    <row r="11" spans="1:17" s="65" customFormat="1" ht="18" customHeight="1">
      <c r="A11" s="347" t="s">
        <v>161</v>
      </c>
      <c r="B11" s="348">
        <v>262031</v>
      </c>
      <c r="C11" s="349">
        <v>2428</v>
      </c>
      <c r="D11" s="349">
        <f aca="true" t="shared" si="0" ref="D11:D19">C11+B11</f>
        <v>264459</v>
      </c>
      <c r="E11" s="350">
        <f aca="true" t="shared" si="1" ref="E11:E19">(D11/$D$8)</f>
        <v>0.1235490084414107</v>
      </c>
      <c r="F11" s="348">
        <v>234373</v>
      </c>
      <c r="G11" s="349">
        <v>8774</v>
      </c>
      <c r="H11" s="349">
        <f aca="true" t="shared" si="2" ref="H11:H19">G11+F11</f>
        <v>243147</v>
      </c>
      <c r="I11" s="351">
        <f aca="true" t="shared" si="3" ref="I11:I19">(D11/H11-1)*100</f>
        <v>8.765068045256562</v>
      </c>
      <c r="J11" s="348">
        <v>2501333</v>
      </c>
      <c r="K11" s="349">
        <v>29061</v>
      </c>
      <c r="L11" s="349">
        <f aca="true" t="shared" si="4" ref="L11:L19">K11+J11</f>
        <v>2530394</v>
      </c>
      <c r="M11" s="350">
        <f aca="true" t="shared" si="5" ref="M11:M19">(L11/$L$8)</f>
        <v>0.1287922718345893</v>
      </c>
      <c r="N11" s="348">
        <v>2679002</v>
      </c>
      <c r="O11" s="349">
        <v>14700</v>
      </c>
      <c r="P11" s="349">
        <f aca="true" t="shared" si="6" ref="P11:P19">O11+N11</f>
        <v>2693702</v>
      </c>
      <c r="Q11" s="352">
        <f aca="true" t="shared" si="7" ref="Q11:Q19">(L11/P11-1)*100</f>
        <v>-6.062585987611103</v>
      </c>
    </row>
    <row r="12" spans="1:17" s="65" customFormat="1" ht="18" customHeight="1">
      <c r="A12" s="347" t="s">
        <v>162</v>
      </c>
      <c r="B12" s="348">
        <v>107250</v>
      </c>
      <c r="C12" s="349">
        <v>5488</v>
      </c>
      <c r="D12" s="349">
        <f t="shared" si="0"/>
        <v>112738</v>
      </c>
      <c r="E12" s="350">
        <f t="shared" si="1"/>
        <v>0.05266853506088944</v>
      </c>
      <c r="F12" s="348">
        <v>95831</v>
      </c>
      <c r="G12" s="349">
        <v>2784</v>
      </c>
      <c r="H12" s="349">
        <f t="shared" si="2"/>
        <v>98615</v>
      </c>
      <c r="I12" s="351">
        <f t="shared" si="3"/>
        <v>14.321350707296055</v>
      </c>
      <c r="J12" s="348">
        <v>944034</v>
      </c>
      <c r="K12" s="349">
        <v>44412</v>
      </c>
      <c r="L12" s="349">
        <f t="shared" si="4"/>
        <v>988446</v>
      </c>
      <c r="M12" s="350">
        <f t="shared" si="5"/>
        <v>0.05031003311176538</v>
      </c>
      <c r="N12" s="348">
        <v>785447</v>
      </c>
      <c r="O12" s="349">
        <v>5716</v>
      </c>
      <c r="P12" s="349">
        <f t="shared" si="6"/>
        <v>791163</v>
      </c>
      <c r="Q12" s="352">
        <f t="shared" si="7"/>
        <v>24.93582232738387</v>
      </c>
    </row>
    <row r="13" spans="1:17" s="65" customFormat="1" ht="18" customHeight="1">
      <c r="A13" s="347" t="s">
        <v>163</v>
      </c>
      <c r="B13" s="348">
        <v>98899</v>
      </c>
      <c r="C13" s="349">
        <v>0</v>
      </c>
      <c r="D13" s="349">
        <f t="shared" si="0"/>
        <v>98899</v>
      </c>
      <c r="E13" s="350">
        <f t="shared" si="1"/>
        <v>0.0462032806062455</v>
      </c>
      <c r="F13" s="348">
        <v>98171</v>
      </c>
      <c r="G13" s="349"/>
      <c r="H13" s="349">
        <f t="shared" si="2"/>
        <v>98171</v>
      </c>
      <c r="I13" s="351">
        <f t="shared" si="3"/>
        <v>0.7415631907589759</v>
      </c>
      <c r="J13" s="348">
        <v>931798</v>
      </c>
      <c r="K13" s="349">
        <v>99</v>
      </c>
      <c r="L13" s="349">
        <f t="shared" si="4"/>
        <v>931897</v>
      </c>
      <c r="M13" s="350">
        <f t="shared" si="5"/>
        <v>0.047431795896543484</v>
      </c>
      <c r="N13" s="348">
        <v>843743</v>
      </c>
      <c r="O13" s="349"/>
      <c r="P13" s="349">
        <f t="shared" si="6"/>
        <v>843743</v>
      </c>
      <c r="Q13" s="352">
        <f t="shared" si="7"/>
        <v>10.44796816092104</v>
      </c>
    </row>
    <row r="14" spans="1:17" s="65" customFormat="1" ht="18" customHeight="1">
      <c r="A14" s="347" t="s">
        <v>164</v>
      </c>
      <c r="B14" s="348">
        <v>31340</v>
      </c>
      <c r="C14" s="349">
        <v>1941</v>
      </c>
      <c r="D14" s="349">
        <f t="shared" si="0"/>
        <v>33281</v>
      </c>
      <c r="E14" s="350">
        <f t="shared" si="1"/>
        <v>0.015548098381747604</v>
      </c>
      <c r="F14" s="348">
        <v>39921</v>
      </c>
      <c r="G14" s="349">
        <v>274</v>
      </c>
      <c r="H14" s="349">
        <f t="shared" si="2"/>
        <v>40195</v>
      </c>
      <c r="I14" s="351">
        <f t="shared" si="3"/>
        <v>-17.201144420947877</v>
      </c>
      <c r="J14" s="348">
        <v>334094</v>
      </c>
      <c r="K14" s="349">
        <v>14010</v>
      </c>
      <c r="L14" s="349">
        <f t="shared" si="4"/>
        <v>348104</v>
      </c>
      <c r="M14" s="350">
        <f t="shared" si="5"/>
        <v>0.017717835639314616</v>
      </c>
      <c r="N14" s="348">
        <v>275997</v>
      </c>
      <c r="O14" s="349">
        <v>1817</v>
      </c>
      <c r="P14" s="349">
        <f t="shared" si="6"/>
        <v>277814</v>
      </c>
      <c r="Q14" s="352">
        <f t="shared" si="7"/>
        <v>25.301100736463965</v>
      </c>
    </row>
    <row r="15" spans="1:17" s="65" customFormat="1" ht="18" customHeight="1">
      <c r="A15" s="347" t="s">
        <v>165</v>
      </c>
      <c r="B15" s="348">
        <v>15122</v>
      </c>
      <c r="C15" s="349">
        <v>367</v>
      </c>
      <c r="D15" s="349">
        <f>C15+B15</f>
        <v>15489</v>
      </c>
      <c r="E15" s="350">
        <f>(D15/$D$8)</f>
        <v>0.007236095545052392</v>
      </c>
      <c r="F15" s="348">
        <v>17832</v>
      </c>
      <c r="G15" s="349">
        <v>750</v>
      </c>
      <c r="H15" s="349">
        <f>G15+F15</f>
        <v>18582</v>
      </c>
      <c r="I15" s="351">
        <f>(D15/H15-1)*100</f>
        <v>-16.645140458508234</v>
      </c>
      <c r="J15" s="348">
        <v>158920</v>
      </c>
      <c r="K15" s="349">
        <v>2643</v>
      </c>
      <c r="L15" s="349">
        <f>K15+J15</f>
        <v>161563</v>
      </c>
      <c r="M15" s="350">
        <f>(L15/$L$8)</f>
        <v>0.008223251325450404</v>
      </c>
      <c r="N15" s="348">
        <v>187615</v>
      </c>
      <c r="O15" s="349">
        <v>4439</v>
      </c>
      <c r="P15" s="349">
        <f>O15+N15</f>
        <v>192054</v>
      </c>
      <c r="Q15" s="352">
        <f>(L15/P15-1)*100</f>
        <v>-15.87626396742583</v>
      </c>
    </row>
    <row r="16" spans="1:17" s="65" customFormat="1" ht="18" customHeight="1">
      <c r="A16" s="347" t="s">
        <v>166</v>
      </c>
      <c r="B16" s="348">
        <v>0</v>
      </c>
      <c r="C16" s="349">
        <v>9864</v>
      </c>
      <c r="D16" s="349">
        <f t="shared" si="0"/>
        <v>9864</v>
      </c>
      <c r="E16" s="350">
        <f t="shared" si="1"/>
        <v>0.004608228191387229</v>
      </c>
      <c r="F16" s="348"/>
      <c r="G16" s="349">
        <v>9502</v>
      </c>
      <c r="H16" s="349">
        <f t="shared" si="2"/>
        <v>9502</v>
      </c>
      <c r="I16" s="351">
        <f t="shared" si="3"/>
        <v>3.809724268575043</v>
      </c>
      <c r="J16" s="348"/>
      <c r="K16" s="349">
        <v>108054</v>
      </c>
      <c r="L16" s="349">
        <f t="shared" si="4"/>
        <v>108054</v>
      </c>
      <c r="M16" s="350">
        <f t="shared" si="5"/>
        <v>0.005499744364243162</v>
      </c>
      <c r="N16" s="348"/>
      <c r="O16" s="349">
        <v>94506</v>
      </c>
      <c r="P16" s="349">
        <f t="shared" si="6"/>
        <v>94506</v>
      </c>
      <c r="Q16" s="352">
        <f t="shared" si="7"/>
        <v>14.335597739826046</v>
      </c>
    </row>
    <row r="17" spans="1:17" s="65" customFormat="1" ht="18" customHeight="1">
      <c r="A17" s="347" t="s">
        <v>167</v>
      </c>
      <c r="B17" s="348">
        <v>0</v>
      </c>
      <c r="C17" s="349">
        <v>6093</v>
      </c>
      <c r="D17" s="349">
        <f t="shared" si="0"/>
        <v>6093</v>
      </c>
      <c r="E17" s="350">
        <f t="shared" si="1"/>
        <v>0.002846505917490104</v>
      </c>
      <c r="F17" s="348"/>
      <c r="G17" s="349">
        <v>5894</v>
      </c>
      <c r="H17" s="349">
        <f t="shared" si="2"/>
        <v>5894</v>
      </c>
      <c r="I17" s="351">
        <f t="shared" si="3"/>
        <v>3.3763148965049172</v>
      </c>
      <c r="J17" s="348"/>
      <c r="K17" s="349">
        <v>57894</v>
      </c>
      <c r="L17" s="349">
        <f t="shared" si="4"/>
        <v>57894</v>
      </c>
      <c r="M17" s="350">
        <f t="shared" si="5"/>
        <v>0.002946695173001403</v>
      </c>
      <c r="N17" s="348"/>
      <c r="O17" s="349">
        <v>56526</v>
      </c>
      <c r="P17" s="349">
        <f t="shared" si="6"/>
        <v>56526</v>
      </c>
      <c r="Q17" s="352">
        <f t="shared" si="7"/>
        <v>2.4201252520963834</v>
      </c>
    </row>
    <row r="18" spans="1:17" s="65" customFormat="1" ht="18" customHeight="1">
      <c r="A18" s="347" t="s">
        <v>168</v>
      </c>
      <c r="B18" s="348">
        <v>0</v>
      </c>
      <c r="C18" s="349">
        <v>4484</v>
      </c>
      <c r="D18" s="349">
        <f t="shared" si="0"/>
        <v>4484</v>
      </c>
      <c r="E18" s="350">
        <f t="shared" si="1"/>
        <v>0.0020948190602372604</v>
      </c>
      <c r="F18" s="348"/>
      <c r="G18" s="349">
        <v>2877</v>
      </c>
      <c r="H18" s="349">
        <f t="shared" si="2"/>
        <v>2877</v>
      </c>
      <c r="I18" s="351">
        <f t="shared" si="3"/>
        <v>55.856795272853674</v>
      </c>
      <c r="J18" s="348"/>
      <c r="K18" s="349">
        <v>52209</v>
      </c>
      <c r="L18" s="349">
        <f t="shared" si="4"/>
        <v>52209</v>
      </c>
      <c r="M18" s="350">
        <f t="shared" si="5"/>
        <v>0.002657339418372029</v>
      </c>
      <c r="N18" s="348"/>
      <c r="O18" s="349">
        <v>19791</v>
      </c>
      <c r="P18" s="349">
        <f t="shared" si="6"/>
        <v>19791</v>
      </c>
      <c r="Q18" s="352">
        <f t="shared" si="7"/>
        <v>163.80172805820828</v>
      </c>
    </row>
    <row r="19" spans="1:17" s="65" customFormat="1" ht="18" customHeight="1">
      <c r="A19" s="347" t="s">
        <v>169</v>
      </c>
      <c r="B19" s="348">
        <v>90</v>
      </c>
      <c r="C19" s="349">
        <v>3242</v>
      </c>
      <c r="D19" s="349">
        <f t="shared" si="0"/>
        <v>3332</v>
      </c>
      <c r="E19" s="350">
        <f t="shared" si="1"/>
        <v>0.001556631826206635</v>
      </c>
      <c r="F19" s="348">
        <v>773</v>
      </c>
      <c r="G19" s="349">
        <v>1938</v>
      </c>
      <c r="H19" s="349">
        <f t="shared" si="2"/>
        <v>2711</v>
      </c>
      <c r="I19" s="351">
        <f t="shared" si="3"/>
        <v>22.90667650313538</v>
      </c>
      <c r="J19" s="348">
        <v>3150</v>
      </c>
      <c r="K19" s="349">
        <v>23770</v>
      </c>
      <c r="L19" s="349">
        <f t="shared" si="4"/>
        <v>26920</v>
      </c>
      <c r="M19" s="350">
        <f t="shared" si="5"/>
        <v>0.0013701771177876425</v>
      </c>
      <c r="N19" s="348">
        <v>4594</v>
      </c>
      <c r="O19" s="349">
        <v>31935</v>
      </c>
      <c r="P19" s="349">
        <f t="shared" si="6"/>
        <v>36529</v>
      </c>
      <c r="Q19" s="352">
        <f t="shared" si="7"/>
        <v>-26.305127432998443</v>
      </c>
    </row>
    <row r="20" spans="1:20" s="65" customFormat="1" ht="18" customHeight="1">
      <c r="A20" s="347" t="s">
        <v>170</v>
      </c>
      <c r="B20" s="348">
        <v>0</v>
      </c>
      <c r="C20" s="349">
        <v>1736</v>
      </c>
      <c r="D20" s="349">
        <f>C20+B20</f>
        <v>1736</v>
      </c>
      <c r="E20" s="350">
        <f>(D20/$D$8)</f>
        <v>0.0008110182623933728</v>
      </c>
      <c r="F20" s="348"/>
      <c r="G20" s="349">
        <v>1542</v>
      </c>
      <c r="H20" s="349">
        <f>G20+F20</f>
        <v>1542</v>
      </c>
      <c r="I20" s="351">
        <f>(D20/H20-1)*100</f>
        <v>12.5810635538262</v>
      </c>
      <c r="J20" s="348"/>
      <c r="K20" s="349">
        <v>16883</v>
      </c>
      <c r="L20" s="349">
        <f>K20+J20</f>
        <v>16883</v>
      </c>
      <c r="M20" s="350">
        <f>(L20/$L$8)</f>
        <v>0.0008593127889899245</v>
      </c>
      <c r="N20" s="348"/>
      <c r="O20" s="349">
        <v>13778</v>
      </c>
      <c r="P20" s="349">
        <f>O20+N20</f>
        <v>13778</v>
      </c>
      <c r="Q20" s="352">
        <f>(L20/P20-1)*100</f>
        <v>22.535926839889676</v>
      </c>
      <c r="T20" s="230"/>
    </row>
    <row r="21" spans="1:17" s="65" customFormat="1" ht="18" customHeight="1">
      <c r="A21" s="347" t="s">
        <v>171</v>
      </c>
      <c r="B21" s="348">
        <v>0</v>
      </c>
      <c r="C21" s="349">
        <v>1682</v>
      </c>
      <c r="D21" s="349">
        <f>C21+B21</f>
        <v>1682</v>
      </c>
      <c r="E21" s="350">
        <f>(D21/$D$8)</f>
        <v>0.0007857907357981872</v>
      </c>
      <c r="F21" s="348"/>
      <c r="G21" s="349">
        <v>1053</v>
      </c>
      <c r="H21" s="349">
        <f>G21+F21</f>
        <v>1053</v>
      </c>
      <c r="I21" s="351">
        <f>(D21/H21-1)*100</f>
        <v>59.73409306742641</v>
      </c>
      <c r="J21" s="348"/>
      <c r="K21" s="349">
        <v>10840</v>
      </c>
      <c r="L21" s="349">
        <f>K21+J21</f>
        <v>10840</v>
      </c>
      <c r="M21" s="350">
        <f>(L21/$L$8)</f>
        <v>0.0005517355110259303</v>
      </c>
      <c r="N21" s="348"/>
      <c r="O21" s="349">
        <v>10960</v>
      </c>
      <c r="P21" s="349">
        <f>O21+N21</f>
        <v>10960</v>
      </c>
      <c r="Q21" s="352">
        <f>(L21/P21-1)*100</f>
        <v>-1.0948905109489093</v>
      </c>
    </row>
    <row r="22" spans="1:17" s="65" customFormat="1" ht="18" customHeight="1">
      <c r="A22" s="347" t="s">
        <v>172</v>
      </c>
      <c r="B22" s="348">
        <v>0</v>
      </c>
      <c r="C22" s="349">
        <v>1521</v>
      </c>
      <c r="D22" s="349">
        <f>C22+B22</f>
        <v>1521</v>
      </c>
      <c r="E22" s="350">
        <f>(D22/$D$8)</f>
        <v>0.00071057533243106</v>
      </c>
      <c r="F22" s="348"/>
      <c r="G22" s="349">
        <v>958</v>
      </c>
      <c r="H22" s="349">
        <f>G22+F22</f>
        <v>958</v>
      </c>
      <c r="I22" s="351">
        <f>(D22/H22-1)*100</f>
        <v>58.76826722338204</v>
      </c>
      <c r="J22" s="348"/>
      <c r="K22" s="349">
        <v>17548</v>
      </c>
      <c r="L22" s="349">
        <f>K22+J22</f>
        <v>17548</v>
      </c>
      <c r="M22" s="350">
        <f>(L22/$L$8)</f>
        <v>0.0008931600320556296</v>
      </c>
      <c r="N22" s="348"/>
      <c r="O22" s="349">
        <v>9879</v>
      </c>
      <c r="P22" s="349">
        <f>O22+N22</f>
        <v>9879</v>
      </c>
      <c r="Q22" s="352"/>
    </row>
    <row r="23" spans="1:17" s="65" customFormat="1" ht="18" customHeight="1">
      <c r="A23" s="347" t="s">
        <v>173</v>
      </c>
      <c r="B23" s="348">
        <v>0</v>
      </c>
      <c r="C23" s="349">
        <v>1186</v>
      </c>
      <c r="D23" s="349">
        <f>C23+B23</f>
        <v>1186</v>
      </c>
      <c r="E23" s="350">
        <f>(D23/$D$8)</f>
        <v>0.0005540712322572236</v>
      </c>
      <c r="F23" s="348"/>
      <c r="G23" s="349">
        <v>81</v>
      </c>
      <c r="H23" s="349">
        <f>G23+F23</f>
        <v>81</v>
      </c>
      <c r="I23" s="351">
        <f>(D23/H23-1)*100</f>
        <v>1364.1975308641975</v>
      </c>
      <c r="J23" s="348"/>
      <c r="K23" s="349">
        <v>2200</v>
      </c>
      <c r="L23" s="349">
        <f>K23+J23</f>
        <v>2200</v>
      </c>
      <c r="M23" s="350">
        <f>(L23/$L$8)</f>
        <v>0.00011197584172112976</v>
      </c>
      <c r="N23" s="348"/>
      <c r="O23" s="349">
        <v>784</v>
      </c>
      <c r="P23" s="349">
        <f>O23+N23</f>
        <v>784</v>
      </c>
      <c r="Q23" s="352">
        <f>(L23/P23-1)*100</f>
        <v>180.6122448979592</v>
      </c>
    </row>
    <row r="24" spans="1:17" s="65" customFormat="1" ht="18" customHeight="1">
      <c r="A24" s="347" t="s">
        <v>174</v>
      </c>
      <c r="B24" s="348">
        <v>0</v>
      </c>
      <c r="C24" s="349">
        <v>1011</v>
      </c>
      <c r="D24" s="349">
        <f>C24+B24</f>
        <v>1011</v>
      </c>
      <c r="E24" s="350">
        <f>(D24/$D$8)</f>
        <v>0.0004723153590320852</v>
      </c>
      <c r="F24" s="348"/>
      <c r="G24" s="349">
        <v>1037</v>
      </c>
      <c r="H24" s="349">
        <f>G24+F24</f>
        <v>1037</v>
      </c>
      <c r="I24" s="351">
        <f>(D24/H24-1)*100</f>
        <v>-2.507232401157189</v>
      </c>
      <c r="J24" s="348"/>
      <c r="K24" s="349">
        <v>9597</v>
      </c>
      <c r="L24" s="349">
        <f>K24+J24</f>
        <v>9597</v>
      </c>
      <c r="M24" s="350">
        <f>(L24/$L$8)</f>
        <v>0.000488469160453492</v>
      </c>
      <c r="N24" s="348"/>
      <c r="O24" s="349">
        <v>15718</v>
      </c>
      <c r="P24" s="349">
        <f>O24+N24</f>
        <v>15718</v>
      </c>
      <c r="Q24" s="352">
        <f>(L24/P24-1)*100</f>
        <v>-38.942613564066676</v>
      </c>
    </row>
    <row r="25" spans="1:17" s="65" customFormat="1" ht="18" customHeight="1" thickBot="1">
      <c r="A25" s="353" t="s">
        <v>175</v>
      </c>
      <c r="B25" s="354">
        <v>0</v>
      </c>
      <c r="C25" s="355">
        <v>10966</v>
      </c>
      <c r="D25" s="355">
        <f>C25+B25</f>
        <v>10966</v>
      </c>
      <c r="E25" s="356">
        <f>(D25/$D$8)</f>
        <v>0.005123056604496386</v>
      </c>
      <c r="F25" s="354">
        <v>0</v>
      </c>
      <c r="G25" s="355">
        <v>13334</v>
      </c>
      <c r="H25" s="355">
        <f>G25+F25</f>
        <v>13334</v>
      </c>
      <c r="I25" s="357">
        <f>(D25/H25-1)*100</f>
        <v>-17.759112044397785</v>
      </c>
      <c r="J25" s="354">
        <v>0</v>
      </c>
      <c r="K25" s="355">
        <v>102845</v>
      </c>
      <c r="L25" s="355">
        <f>K25+J25</f>
        <v>102845</v>
      </c>
      <c r="M25" s="356">
        <f>(L25/$L$8)</f>
        <v>0.00523461610991345</v>
      </c>
      <c r="N25" s="354">
        <v>0</v>
      </c>
      <c r="O25" s="355">
        <v>94452</v>
      </c>
      <c r="P25" s="355">
        <f>O25+N25</f>
        <v>94452</v>
      </c>
      <c r="Q25" s="358">
        <f>(L25/P25-1)*100</f>
        <v>8.885995002752711</v>
      </c>
    </row>
    <row r="26" s="64" customFormat="1" ht="6" customHeight="1" thickTop="1">
      <c r="A26" s="63"/>
    </row>
    <row r="27" ht="15">
      <c r="A27" s="81"/>
    </row>
    <row r="30" ht="14.25">
      <c r="B30" s="231"/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6:Q65536 I26:I65536 Q3 I3 I5 Q5">
    <cfRule type="cellIs" priority="3" dxfId="101" operator="lessThan" stopIfTrue="1">
      <formula>0</formula>
    </cfRule>
  </conditionalFormatting>
  <conditionalFormatting sqref="Q8:Q25 I8:I25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4"/>
  <sheetViews>
    <sheetView showGridLines="0" zoomScale="90" zoomScaleNormal="90" zoomScalePageLayoutView="0" workbookViewId="0" topLeftCell="A1">
      <pane xSplit="22327" topLeftCell="A1" activePane="topLeft" state="split"/>
      <selection pane="topLeft" activeCell="A8" sqref="A8:IV8"/>
      <selection pane="topRight" activeCell="J1" sqref="J1"/>
    </sheetView>
  </sheetViews>
  <sheetFormatPr defaultColWidth="9.140625" defaultRowHeight="15"/>
  <cols>
    <col min="1" max="1" width="24.421875" style="62" customWidth="1"/>
    <col min="2" max="2" width="10.421875" style="62" customWidth="1"/>
    <col min="3" max="3" width="11.140625" style="62" customWidth="1"/>
    <col min="4" max="4" width="8.140625" style="62" bestFit="1" customWidth="1"/>
    <col min="5" max="5" width="10.140625" style="62" bestFit="1" customWidth="1"/>
    <col min="6" max="6" width="8.8515625" style="62" customWidth="1"/>
    <col min="7" max="7" width="12.28125" style="62" customWidth="1"/>
    <col min="8" max="8" width="8.00390625" style="62" bestFit="1" customWidth="1"/>
    <col min="9" max="9" width="7.7109375" style="62" bestFit="1" customWidth="1"/>
    <col min="10" max="10" width="9.421875" style="62" customWidth="1"/>
    <col min="11" max="11" width="11.28125" style="62" customWidth="1"/>
    <col min="12" max="12" width="9.00390625" style="62" customWidth="1"/>
    <col min="13" max="13" width="10.421875" style="62" customWidth="1"/>
    <col min="14" max="14" width="9.00390625" style="62" customWidth="1"/>
    <col min="15" max="15" width="10.8515625" style="62" customWidth="1"/>
    <col min="16" max="16" width="9.00390625" style="62" customWidth="1"/>
    <col min="17" max="17" width="7.7109375" style="62" bestFit="1" customWidth="1"/>
    <col min="18" max="16384" width="9.140625" style="62" customWidth="1"/>
  </cols>
  <sheetData>
    <row r="1" spans="14:17" ht="16.5">
      <c r="N1" s="554"/>
      <c r="O1" s="554"/>
      <c r="P1" s="554" t="s">
        <v>26</v>
      </c>
      <c r="Q1" s="554"/>
    </row>
    <row r="2" ht="7.5" customHeight="1" thickBot="1"/>
    <row r="3" spans="1:17" ht="24" customHeight="1">
      <c r="A3" s="560" t="s">
        <v>38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2"/>
    </row>
    <row r="4" spans="1:17" ht="16.5" customHeight="1" thickBot="1">
      <c r="A4" s="563" t="s">
        <v>35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5"/>
    </row>
    <row r="5" spans="1:17" ht="15" thickBot="1">
      <c r="A5" s="569" t="s">
        <v>34</v>
      </c>
      <c r="B5" s="555" t="s">
        <v>33</v>
      </c>
      <c r="C5" s="556"/>
      <c r="D5" s="556"/>
      <c r="E5" s="556"/>
      <c r="F5" s="557"/>
      <c r="G5" s="557"/>
      <c r="H5" s="557"/>
      <c r="I5" s="558"/>
      <c r="J5" s="556" t="s">
        <v>32</v>
      </c>
      <c r="K5" s="556"/>
      <c r="L5" s="556"/>
      <c r="M5" s="556"/>
      <c r="N5" s="556"/>
      <c r="O5" s="556"/>
      <c r="P5" s="556"/>
      <c r="Q5" s="559"/>
    </row>
    <row r="6" spans="1:17" s="78" customFormat="1" ht="25.5" customHeight="1" thickBot="1">
      <c r="A6" s="570"/>
      <c r="B6" s="566" t="s">
        <v>155</v>
      </c>
      <c r="C6" s="567"/>
      <c r="D6" s="568"/>
      <c r="E6" s="548" t="s">
        <v>31</v>
      </c>
      <c r="F6" s="566" t="s">
        <v>156</v>
      </c>
      <c r="G6" s="567"/>
      <c r="H6" s="568"/>
      <c r="I6" s="550" t="s">
        <v>30</v>
      </c>
      <c r="J6" s="566" t="s">
        <v>157</v>
      </c>
      <c r="K6" s="567"/>
      <c r="L6" s="568"/>
      <c r="M6" s="548" t="s">
        <v>31</v>
      </c>
      <c r="N6" s="566" t="s">
        <v>158</v>
      </c>
      <c r="O6" s="567"/>
      <c r="P6" s="568"/>
      <c r="Q6" s="548" t="s">
        <v>30</v>
      </c>
    </row>
    <row r="7" spans="1:17" s="73" customFormat="1" ht="26.25" thickBot="1">
      <c r="A7" s="571"/>
      <c r="B7" s="77" t="s">
        <v>20</v>
      </c>
      <c r="C7" s="74" t="s">
        <v>19</v>
      </c>
      <c r="D7" s="74" t="s">
        <v>15</v>
      </c>
      <c r="E7" s="549"/>
      <c r="F7" s="77" t="s">
        <v>20</v>
      </c>
      <c r="G7" s="75" t="s">
        <v>19</v>
      </c>
      <c r="H7" s="74" t="s">
        <v>15</v>
      </c>
      <c r="I7" s="551"/>
      <c r="J7" s="77" t="s">
        <v>20</v>
      </c>
      <c r="K7" s="74" t="s">
        <v>19</v>
      </c>
      <c r="L7" s="75" t="s">
        <v>15</v>
      </c>
      <c r="M7" s="549"/>
      <c r="N7" s="76" t="s">
        <v>20</v>
      </c>
      <c r="O7" s="75" t="s">
        <v>19</v>
      </c>
      <c r="P7" s="74" t="s">
        <v>15</v>
      </c>
      <c r="Q7" s="549"/>
    </row>
    <row r="8" spans="1:17" s="686" customFormat="1" ht="17.25" customHeight="1" thickBot="1">
      <c r="A8" s="681" t="s">
        <v>22</v>
      </c>
      <c r="B8" s="682">
        <f>SUM(B9:B21)</f>
        <v>14601.706</v>
      </c>
      <c r="C8" s="683">
        <f>SUM(C9:C21)</f>
        <v>1030.7219999999998</v>
      </c>
      <c r="D8" s="683">
        <f>C8+B8</f>
        <v>15632.428</v>
      </c>
      <c r="E8" s="684">
        <f>(D8/$D$8)</f>
        <v>1</v>
      </c>
      <c r="F8" s="682">
        <f>SUM(F9:F21)</f>
        <v>11702.401000000003</v>
      </c>
      <c r="G8" s="683">
        <f>SUM(G9:G21)</f>
        <v>2518.9129999999996</v>
      </c>
      <c r="H8" s="683">
        <f>G8+F8</f>
        <v>14221.314000000002</v>
      </c>
      <c r="I8" s="685">
        <f>(D8/H8-1)*100</f>
        <v>9.922528958997724</v>
      </c>
      <c r="J8" s="682">
        <f>SUM(J9:J21)</f>
        <v>125593.17599999995</v>
      </c>
      <c r="K8" s="683">
        <f>SUM(K9:K21)</f>
        <v>18690.222999999994</v>
      </c>
      <c r="L8" s="683">
        <f>K8+J8</f>
        <v>144283.39899999995</v>
      </c>
      <c r="M8" s="684">
        <f>(L8/$L$8)</f>
        <v>1</v>
      </c>
      <c r="N8" s="682">
        <f>SUM(N9:N21)</f>
        <v>124360.079</v>
      </c>
      <c r="O8" s="683">
        <f>SUM(O9:O21)</f>
        <v>19280.738100000002</v>
      </c>
      <c r="P8" s="683">
        <f>O8+N8</f>
        <v>143640.8171</v>
      </c>
      <c r="Q8" s="685">
        <f>(L8/P8-1)*100</f>
        <v>0.44735327532465785</v>
      </c>
    </row>
    <row r="9" spans="1:17" s="65" customFormat="1" ht="17.25" customHeight="1" thickTop="1">
      <c r="A9" s="341" t="s">
        <v>159</v>
      </c>
      <c r="B9" s="342">
        <v>6928.378999999999</v>
      </c>
      <c r="C9" s="343">
        <v>15.052</v>
      </c>
      <c r="D9" s="343">
        <f>C9+B9</f>
        <v>6943.430999999999</v>
      </c>
      <c r="E9" s="344">
        <f>(D9/$D$8)</f>
        <v>0.44416842988178157</v>
      </c>
      <c r="F9" s="342">
        <v>4782.926000000001</v>
      </c>
      <c r="G9" s="343">
        <v>544.5129999999999</v>
      </c>
      <c r="H9" s="343">
        <f>G9+F9</f>
        <v>5327.439000000001</v>
      </c>
      <c r="I9" s="345">
        <f>(D9/H9-1)*100</f>
        <v>30.33337406585035</v>
      </c>
      <c r="J9" s="342">
        <v>61310.32899999994</v>
      </c>
      <c r="K9" s="343">
        <v>210.06900000000007</v>
      </c>
      <c r="L9" s="343">
        <f>K9+J9</f>
        <v>61520.39799999994</v>
      </c>
      <c r="M9" s="344">
        <f>(L9/$L$8)</f>
        <v>0.4263858380547298</v>
      </c>
      <c r="N9" s="342">
        <v>56942.30799999999</v>
      </c>
      <c r="O9" s="343">
        <v>2673.7520000000004</v>
      </c>
      <c r="P9" s="343">
        <f>O9+N9</f>
        <v>59616.05999999999</v>
      </c>
      <c r="Q9" s="346">
        <f>(L9/P9-1)*100</f>
        <v>3.1943372306052265</v>
      </c>
    </row>
    <row r="10" spans="1:17" s="65" customFormat="1" ht="17.25" customHeight="1">
      <c r="A10" s="347" t="s">
        <v>176</v>
      </c>
      <c r="B10" s="348">
        <v>3971.2549999999997</v>
      </c>
      <c r="C10" s="349">
        <v>0</v>
      </c>
      <c r="D10" s="349">
        <f>C10+B10</f>
        <v>3971.2549999999997</v>
      </c>
      <c r="E10" s="350">
        <f>(D10/$D$8)</f>
        <v>0.2540395516294717</v>
      </c>
      <c r="F10" s="348">
        <v>2952.141</v>
      </c>
      <c r="G10" s="349"/>
      <c r="H10" s="349">
        <f>G10+F10</f>
        <v>2952.141</v>
      </c>
      <c r="I10" s="351">
        <f>(D10/H10-1)*100</f>
        <v>34.52118310067167</v>
      </c>
      <c r="J10" s="348">
        <v>26528.591000000004</v>
      </c>
      <c r="K10" s="349"/>
      <c r="L10" s="349">
        <f>K10+J10</f>
        <v>26528.591000000004</v>
      </c>
      <c r="M10" s="350">
        <f>(L10/$L$8)</f>
        <v>0.18386447216980253</v>
      </c>
      <c r="N10" s="348">
        <v>23300.186000000012</v>
      </c>
      <c r="O10" s="349"/>
      <c r="P10" s="349">
        <f>O10+N10</f>
        <v>23300.186000000012</v>
      </c>
      <c r="Q10" s="352">
        <f>(L10/P10-1)*100</f>
        <v>13.855704842871175</v>
      </c>
    </row>
    <row r="11" spans="1:17" s="65" customFormat="1" ht="17.25" customHeight="1">
      <c r="A11" s="347" t="s">
        <v>160</v>
      </c>
      <c r="B11" s="348">
        <v>1897.6530000000005</v>
      </c>
      <c r="C11" s="349">
        <v>0</v>
      </c>
      <c r="D11" s="349">
        <f>C11+B11</f>
        <v>1897.6530000000005</v>
      </c>
      <c r="E11" s="350">
        <f>(D11/$D$8)</f>
        <v>0.1213920831747954</v>
      </c>
      <c r="F11" s="348">
        <v>1890.7820000000006</v>
      </c>
      <c r="G11" s="349">
        <v>73.156</v>
      </c>
      <c r="H11" s="349">
        <f>G11+F11</f>
        <v>1963.9380000000006</v>
      </c>
      <c r="I11" s="351">
        <f>(D11/H11-1)*100</f>
        <v>-3.375106546133333</v>
      </c>
      <c r="J11" s="348">
        <v>16891.117</v>
      </c>
      <c r="K11" s="349">
        <v>377.886</v>
      </c>
      <c r="L11" s="349">
        <f>K11+J11</f>
        <v>17269.002999999997</v>
      </c>
      <c r="M11" s="350">
        <f>(L11/$L$8)</f>
        <v>0.11968807998486371</v>
      </c>
      <c r="N11" s="348">
        <v>17320.689999999988</v>
      </c>
      <c r="O11" s="349">
        <v>303.529</v>
      </c>
      <c r="P11" s="349">
        <f>O11+N11</f>
        <v>17624.218999999986</v>
      </c>
      <c r="Q11" s="352">
        <f>(L11/P11-1)*100</f>
        <v>-2.0154992399946337</v>
      </c>
    </row>
    <row r="12" spans="1:17" s="65" customFormat="1" ht="17.25" customHeight="1">
      <c r="A12" s="347" t="s">
        <v>177</v>
      </c>
      <c r="B12" s="348">
        <v>854.6099999999999</v>
      </c>
      <c r="C12" s="349">
        <v>173.352</v>
      </c>
      <c r="D12" s="349">
        <f aca="true" t="shared" si="0" ref="D12:D18">C12+B12</f>
        <v>1027.962</v>
      </c>
      <c r="E12" s="350">
        <f aca="true" t="shared" si="1" ref="E12:E18">(D12/$D$8)</f>
        <v>0.06575830702690587</v>
      </c>
      <c r="F12" s="348">
        <v>753.17</v>
      </c>
      <c r="G12" s="349">
        <v>238.79100000000003</v>
      </c>
      <c r="H12" s="349">
        <f aca="true" t="shared" si="2" ref="H12:H18">G12+F12</f>
        <v>991.961</v>
      </c>
      <c r="I12" s="351">
        <f aca="true" t="shared" si="3" ref="I12:I19">(D12/H12-1)*100</f>
        <v>3.6292757477360382</v>
      </c>
      <c r="J12" s="348">
        <v>8305.570999999998</v>
      </c>
      <c r="K12" s="349">
        <v>2194.978</v>
      </c>
      <c r="L12" s="349">
        <f aca="true" t="shared" si="4" ref="L12:L18">K12+J12</f>
        <v>10500.548999999999</v>
      </c>
      <c r="M12" s="350">
        <f aca="true" t="shared" si="5" ref="M12:M18">(L12/$L$8)</f>
        <v>0.07277725000088196</v>
      </c>
      <c r="N12" s="348">
        <v>7806.100000000002</v>
      </c>
      <c r="O12" s="349">
        <v>2492.872</v>
      </c>
      <c r="P12" s="349">
        <f aca="true" t="shared" si="6" ref="P12:P18">O12+N12</f>
        <v>10298.972000000002</v>
      </c>
      <c r="Q12" s="352">
        <f aca="true" t="shared" si="7" ref="Q12:Q18">(L12/P12-1)*100</f>
        <v>1.9572535977376848</v>
      </c>
    </row>
    <row r="13" spans="1:17" s="65" customFormat="1" ht="17.25" customHeight="1">
      <c r="A13" s="347" t="s">
        <v>170</v>
      </c>
      <c r="B13" s="348">
        <v>256.97799999999995</v>
      </c>
      <c r="C13" s="349">
        <v>0</v>
      </c>
      <c r="D13" s="349">
        <f t="shared" si="0"/>
        <v>256.97799999999995</v>
      </c>
      <c r="E13" s="350">
        <f t="shared" si="1"/>
        <v>0.016438777136859352</v>
      </c>
      <c r="F13" s="348">
        <v>277.39</v>
      </c>
      <c r="G13" s="349"/>
      <c r="H13" s="349">
        <f t="shared" si="2"/>
        <v>277.39</v>
      </c>
      <c r="I13" s="351">
        <f t="shared" si="3"/>
        <v>-7.358592595263003</v>
      </c>
      <c r="J13" s="348">
        <v>2747.6040000000016</v>
      </c>
      <c r="K13" s="349"/>
      <c r="L13" s="349">
        <f t="shared" si="4"/>
        <v>2747.6040000000016</v>
      </c>
      <c r="M13" s="350">
        <f t="shared" si="5"/>
        <v>0.01904310557585355</v>
      </c>
      <c r="N13" s="348">
        <v>3076.6229999999964</v>
      </c>
      <c r="O13" s="349"/>
      <c r="P13" s="349">
        <f t="shared" si="6"/>
        <v>3076.6229999999964</v>
      </c>
      <c r="Q13" s="352">
        <f t="shared" si="7"/>
        <v>-10.694160447997536</v>
      </c>
    </row>
    <row r="14" spans="1:17" s="65" customFormat="1" ht="17.25" customHeight="1">
      <c r="A14" s="347" t="s">
        <v>178</v>
      </c>
      <c r="B14" s="348">
        <v>63.321999999999996</v>
      </c>
      <c r="C14" s="349">
        <v>192.954</v>
      </c>
      <c r="D14" s="349">
        <f t="shared" si="0"/>
        <v>256.276</v>
      </c>
      <c r="E14" s="350">
        <f t="shared" si="1"/>
        <v>0.016393870485122336</v>
      </c>
      <c r="F14" s="348">
        <v>278.123</v>
      </c>
      <c r="G14" s="349">
        <v>1067.809</v>
      </c>
      <c r="H14" s="349">
        <f t="shared" si="2"/>
        <v>1345.932</v>
      </c>
      <c r="I14" s="351">
        <f t="shared" si="3"/>
        <v>-80.95921636457116</v>
      </c>
      <c r="J14" s="348">
        <v>2279.705</v>
      </c>
      <c r="K14" s="349">
        <v>9286.609999999997</v>
      </c>
      <c r="L14" s="349">
        <f t="shared" si="4"/>
        <v>11566.314999999997</v>
      </c>
      <c r="M14" s="350">
        <f t="shared" si="5"/>
        <v>0.08016386556016747</v>
      </c>
      <c r="N14" s="348">
        <v>7333.343000000003</v>
      </c>
      <c r="O14" s="349">
        <v>7189.852000000003</v>
      </c>
      <c r="P14" s="349">
        <f t="shared" si="6"/>
        <v>14523.195000000005</v>
      </c>
      <c r="Q14" s="352">
        <f t="shared" si="7"/>
        <v>-20.35970735089633</v>
      </c>
    </row>
    <row r="15" spans="1:17" s="65" customFormat="1" ht="17.25" customHeight="1">
      <c r="A15" s="347" t="s">
        <v>164</v>
      </c>
      <c r="B15" s="348">
        <v>234.593</v>
      </c>
      <c r="C15" s="349">
        <v>11.925999999999998</v>
      </c>
      <c r="D15" s="349">
        <f t="shared" si="0"/>
        <v>246.51899999999998</v>
      </c>
      <c r="E15" s="350">
        <f t="shared" si="1"/>
        <v>0.01576971920164929</v>
      </c>
      <c r="F15" s="348">
        <v>257.61</v>
      </c>
      <c r="G15" s="349"/>
      <c r="H15" s="349">
        <f t="shared" si="2"/>
        <v>257.61</v>
      </c>
      <c r="I15" s="351">
        <f t="shared" si="3"/>
        <v>-4.305345289390949</v>
      </c>
      <c r="J15" s="348">
        <v>2365.523</v>
      </c>
      <c r="K15" s="349">
        <v>90.89099999999998</v>
      </c>
      <c r="L15" s="349">
        <f t="shared" si="4"/>
        <v>2456.414</v>
      </c>
      <c r="M15" s="350">
        <f t="shared" si="5"/>
        <v>0.01702492467619231</v>
      </c>
      <c r="N15" s="348">
        <v>1605.5939999999998</v>
      </c>
      <c r="O15" s="349">
        <v>0.798</v>
      </c>
      <c r="P15" s="349">
        <f t="shared" si="6"/>
        <v>1606.3919999999998</v>
      </c>
      <c r="Q15" s="352">
        <f t="shared" si="7"/>
        <v>52.91497965627321</v>
      </c>
    </row>
    <row r="16" spans="1:17" s="65" customFormat="1" ht="17.25" customHeight="1">
      <c r="A16" s="347" t="s">
        <v>179</v>
      </c>
      <c r="B16" s="348">
        <v>181.697</v>
      </c>
      <c r="C16" s="349">
        <v>8.442</v>
      </c>
      <c r="D16" s="349">
        <f t="shared" si="0"/>
        <v>190.139</v>
      </c>
      <c r="E16" s="350">
        <f t="shared" si="1"/>
        <v>0.012163113753026722</v>
      </c>
      <c r="F16" s="348">
        <v>272.468</v>
      </c>
      <c r="G16" s="349"/>
      <c r="H16" s="349">
        <f t="shared" si="2"/>
        <v>272.468</v>
      </c>
      <c r="I16" s="351">
        <f t="shared" si="3"/>
        <v>-30.21602536811663</v>
      </c>
      <c r="J16" s="348">
        <v>2967.8520000000003</v>
      </c>
      <c r="K16" s="349">
        <v>154.577</v>
      </c>
      <c r="L16" s="349">
        <f t="shared" si="4"/>
        <v>3122.429</v>
      </c>
      <c r="M16" s="350">
        <f t="shared" si="5"/>
        <v>0.021640944291865492</v>
      </c>
      <c r="N16" s="348">
        <v>3441.9459999999995</v>
      </c>
      <c r="O16" s="349"/>
      <c r="P16" s="349">
        <f t="shared" si="6"/>
        <v>3441.9459999999995</v>
      </c>
      <c r="Q16" s="352">
        <f t="shared" si="7"/>
        <v>-9.283033493262227</v>
      </c>
    </row>
    <row r="17" spans="1:17" s="65" customFormat="1" ht="17.25" customHeight="1">
      <c r="A17" s="347" t="s">
        <v>180</v>
      </c>
      <c r="B17" s="348">
        <v>0</v>
      </c>
      <c r="C17" s="349">
        <v>142.32799999999997</v>
      </c>
      <c r="D17" s="349">
        <f t="shared" si="0"/>
        <v>142.32799999999997</v>
      </c>
      <c r="E17" s="350">
        <f t="shared" si="1"/>
        <v>0.00910466371570686</v>
      </c>
      <c r="F17" s="348"/>
      <c r="G17" s="349">
        <v>83.438</v>
      </c>
      <c r="H17" s="349">
        <f t="shared" si="2"/>
        <v>83.438</v>
      </c>
      <c r="I17" s="351">
        <f t="shared" si="3"/>
        <v>70.57935233346913</v>
      </c>
      <c r="J17" s="348"/>
      <c r="K17" s="349">
        <v>1046.4010000000003</v>
      </c>
      <c r="L17" s="349">
        <f t="shared" si="4"/>
        <v>1046.4010000000003</v>
      </c>
      <c r="M17" s="350">
        <f t="shared" si="5"/>
        <v>0.007252400534312341</v>
      </c>
      <c r="N17" s="348"/>
      <c r="O17" s="349">
        <v>791.4339999999997</v>
      </c>
      <c r="P17" s="349">
        <f t="shared" si="6"/>
        <v>791.4339999999997</v>
      </c>
      <c r="Q17" s="352">
        <f t="shared" si="7"/>
        <v>32.21582595642853</v>
      </c>
    </row>
    <row r="18" spans="1:17" s="65" customFormat="1" ht="17.25" customHeight="1">
      <c r="A18" s="347" t="s">
        <v>181</v>
      </c>
      <c r="B18" s="348">
        <v>121.85000000000002</v>
      </c>
      <c r="C18" s="349">
        <v>0</v>
      </c>
      <c r="D18" s="349">
        <f t="shared" si="0"/>
        <v>121.85000000000002</v>
      </c>
      <c r="E18" s="350">
        <f t="shared" si="1"/>
        <v>0.007794694464609082</v>
      </c>
      <c r="F18" s="348">
        <v>143.82500000000002</v>
      </c>
      <c r="G18" s="349"/>
      <c r="H18" s="349">
        <f t="shared" si="2"/>
        <v>143.82500000000002</v>
      </c>
      <c r="I18" s="351">
        <f t="shared" si="3"/>
        <v>-15.278984877455237</v>
      </c>
      <c r="J18" s="348">
        <v>1252.9069999999995</v>
      </c>
      <c r="K18" s="349"/>
      <c r="L18" s="349">
        <f t="shared" si="4"/>
        <v>1252.9069999999995</v>
      </c>
      <c r="M18" s="350">
        <f t="shared" si="5"/>
        <v>0.008683653203928193</v>
      </c>
      <c r="N18" s="348">
        <v>1457.323</v>
      </c>
      <c r="O18" s="349"/>
      <c r="P18" s="349">
        <f t="shared" si="6"/>
        <v>1457.323</v>
      </c>
      <c r="Q18" s="352">
        <f t="shared" si="7"/>
        <v>-14.026814920233921</v>
      </c>
    </row>
    <row r="19" spans="1:17" s="65" customFormat="1" ht="17.25" customHeight="1">
      <c r="A19" s="347" t="s">
        <v>166</v>
      </c>
      <c r="B19" s="348">
        <v>0</v>
      </c>
      <c r="C19" s="349">
        <v>110.02599999999998</v>
      </c>
      <c r="D19" s="349">
        <f>C19+B19</f>
        <v>110.02599999999998</v>
      </c>
      <c r="E19" s="350">
        <f>(D19/$D$8)</f>
        <v>0.00703831803991037</v>
      </c>
      <c r="F19" s="348"/>
      <c r="G19" s="349">
        <v>112.30999999999996</v>
      </c>
      <c r="H19" s="349">
        <f>G19+F19</f>
        <v>112.30999999999996</v>
      </c>
      <c r="I19" s="351">
        <f t="shared" si="3"/>
        <v>-2.033656842667597</v>
      </c>
      <c r="J19" s="348"/>
      <c r="K19" s="349">
        <v>1255.1179999999993</v>
      </c>
      <c r="L19" s="349">
        <f>K19+J19</f>
        <v>1255.1179999999993</v>
      </c>
      <c r="M19" s="350">
        <f>(L19/$L$8)</f>
        <v>0.008698977212201659</v>
      </c>
      <c r="N19" s="348"/>
      <c r="O19" s="349">
        <v>1227.9078999999979</v>
      </c>
      <c r="P19" s="349">
        <f>O19+N19</f>
        <v>1227.9078999999979</v>
      </c>
      <c r="Q19" s="352">
        <f>(L19/P19-1)*100</f>
        <v>2.2159723868542036</v>
      </c>
    </row>
    <row r="20" spans="1:17" s="65" customFormat="1" ht="17.25" customHeight="1">
      <c r="A20" s="347" t="s">
        <v>163</v>
      </c>
      <c r="B20" s="348">
        <v>70.394</v>
      </c>
      <c r="C20" s="349">
        <v>0</v>
      </c>
      <c r="D20" s="349">
        <f>C20+B20</f>
        <v>70.394</v>
      </c>
      <c r="E20" s="350">
        <f>(D20/$D$8)</f>
        <v>0.004503075274039325</v>
      </c>
      <c r="F20" s="348">
        <v>65.57400000000003</v>
      </c>
      <c r="G20" s="349"/>
      <c r="H20" s="349">
        <f>G20+F20</f>
        <v>65.57400000000003</v>
      </c>
      <c r="I20" s="351"/>
      <c r="J20" s="348">
        <v>725.6329999999992</v>
      </c>
      <c r="K20" s="349"/>
      <c r="L20" s="349">
        <f>K20+J20</f>
        <v>725.6329999999992</v>
      </c>
      <c r="M20" s="350">
        <f>(L20/$L$8)</f>
        <v>0.005029220305518305</v>
      </c>
      <c r="N20" s="348">
        <v>674.9130000000004</v>
      </c>
      <c r="O20" s="349"/>
      <c r="P20" s="349">
        <f>O20+N20</f>
        <v>674.9130000000004</v>
      </c>
      <c r="Q20" s="352">
        <f>(L20/P20-1)*100</f>
        <v>7.515042679574835</v>
      </c>
    </row>
    <row r="21" spans="1:17" s="65" customFormat="1" ht="17.25" customHeight="1" thickBot="1">
      <c r="A21" s="353" t="s">
        <v>182</v>
      </c>
      <c r="B21" s="354">
        <v>20.974999999999998</v>
      </c>
      <c r="C21" s="355">
        <v>376.6419999999998</v>
      </c>
      <c r="D21" s="355">
        <f>C21+B21</f>
        <v>397.61699999999985</v>
      </c>
      <c r="E21" s="356">
        <f>(D21/$D$8)</f>
        <v>0.025435396216122015</v>
      </c>
      <c r="F21" s="354">
        <v>28.391999999999996</v>
      </c>
      <c r="G21" s="355">
        <v>398.89599999999996</v>
      </c>
      <c r="H21" s="355">
        <f>G21+F21</f>
        <v>427.28799999999995</v>
      </c>
      <c r="I21" s="357">
        <f>(D21/H21-1)*100</f>
        <v>-6.944028383666312</v>
      </c>
      <c r="J21" s="354">
        <v>218.34400000000008</v>
      </c>
      <c r="K21" s="355">
        <v>4073.692999999998</v>
      </c>
      <c r="L21" s="355">
        <f>K21+J21</f>
        <v>4292.036999999998</v>
      </c>
      <c r="M21" s="356">
        <f>(L21/$L$8)</f>
        <v>0.029747268429682613</v>
      </c>
      <c r="N21" s="354">
        <v>1401.0529999999999</v>
      </c>
      <c r="O21" s="355">
        <v>4600.5932</v>
      </c>
      <c r="P21" s="355">
        <f>O21+N21</f>
        <v>6001.6462</v>
      </c>
      <c r="Q21" s="358">
        <f>(L21/P21-1)*100</f>
        <v>-28.48567114802605</v>
      </c>
    </row>
    <row r="22" s="64" customFormat="1" ht="6.75" customHeight="1" thickTop="1">
      <c r="A22" s="79"/>
    </row>
    <row r="23" ht="14.25">
      <c r="A23" s="79" t="s">
        <v>37</v>
      </c>
    </row>
    <row r="24" ht="14.25">
      <c r="A24" s="62" t="s">
        <v>144</v>
      </c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2:Q65536 I22:I65536 Q3 I3">
    <cfRule type="cellIs" priority="8" dxfId="101" operator="lessThan" stopIfTrue="1">
      <formula>0</formula>
    </cfRule>
  </conditionalFormatting>
  <conditionalFormatting sqref="Q8:Q21 I8:I21">
    <cfRule type="cellIs" priority="9" dxfId="101" operator="lessThan" stopIfTrue="1">
      <formula>0</formula>
    </cfRule>
    <cfRule type="cellIs" priority="10" dxfId="103" operator="greaterThanOrEqual" stopIfTrue="1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A35" sqref="A35:Y41"/>
    </sheetView>
  </sheetViews>
  <sheetFormatPr defaultColWidth="8.00390625" defaultRowHeight="15"/>
  <cols>
    <col min="1" max="1" width="30.421875" style="80" customWidth="1"/>
    <col min="2" max="2" width="10.57421875" style="80" bestFit="1" customWidth="1"/>
    <col min="3" max="3" width="12.421875" style="80" bestFit="1" customWidth="1"/>
    <col min="4" max="4" width="9.57421875" style="80" bestFit="1" customWidth="1"/>
    <col min="5" max="5" width="11.7109375" style="80" bestFit="1" customWidth="1"/>
    <col min="6" max="6" width="11.7109375" style="80" customWidth="1"/>
    <col min="7" max="7" width="10.7109375" style="80" customWidth="1"/>
    <col min="8" max="8" width="10.421875" style="80" bestFit="1" customWidth="1"/>
    <col min="9" max="9" width="11.7109375" style="80" bestFit="1" customWidth="1"/>
    <col min="10" max="10" width="9.57421875" style="80" bestFit="1" customWidth="1"/>
    <col min="11" max="11" width="11.7109375" style="80" bestFit="1" customWidth="1"/>
    <col min="12" max="12" width="10.8515625" style="80" customWidth="1"/>
    <col min="13" max="13" width="9.421875" style="80" customWidth="1"/>
    <col min="14" max="14" width="11.140625" style="80" customWidth="1"/>
    <col min="15" max="15" width="12.421875" style="80" bestFit="1" customWidth="1"/>
    <col min="16" max="16" width="9.421875" style="80" customWidth="1"/>
    <col min="17" max="17" width="10.57421875" style="80" bestFit="1" customWidth="1"/>
    <col min="18" max="18" width="12.7109375" style="80" bestFit="1" customWidth="1"/>
    <col min="19" max="19" width="10.140625" style="80" customWidth="1"/>
    <col min="20" max="21" width="11.140625" style="80" bestFit="1" customWidth="1"/>
    <col min="22" max="23" width="10.28125" style="80" customWidth="1"/>
    <col min="24" max="24" width="12.7109375" style="80" customWidth="1"/>
    <col min="25" max="25" width="9.8515625" style="80" bestFit="1" customWidth="1"/>
    <col min="26" max="16384" width="8.00390625" style="80" customWidth="1"/>
  </cols>
  <sheetData>
    <row r="1" spans="24:25" ht="16.5">
      <c r="X1" s="554" t="s">
        <v>26</v>
      </c>
      <c r="Y1" s="554"/>
    </row>
    <row r="2" ht="5.25" customHeight="1" thickBot="1"/>
    <row r="3" spans="1:25" ht="24.75" customHeight="1" thickTop="1">
      <c r="A3" s="586" t="s">
        <v>41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8"/>
    </row>
    <row r="4" spans="1:25" ht="21" customHeight="1" thickBot="1">
      <c r="A4" s="598" t="s">
        <v>40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600"/>
    </row>
    <row r="5" spans="1:25" s="99" customFormat="1" ht="19.5" customHeight="1" thickBot="1" thickTop="1">
      <c r="A5" s="589" t="s">
        <v>39</v>
      </c>
      <c r="B5" s="577" t="s">
        <v>33</v>
      </c>
      <c r="C5" s="578"/>
      <c r="D5" s="578"/>
      <c r="E5" s="578"/>
      <c r="F5" s="578"/>
      <c r="G5" s="578"/>
      <c r="H5" s="578"/>
      <c r="I5" s="578"/>
      <c r="J5" s="579"/>
      <c r="K5" s="579"/>
      <c r="L5" s="579"/>
      <c r="M5" s="580"/>
      <c r="N5" s="581" t="s">
        <v>32</v>
      </c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80"/>
    </row>
    <row r="6" spans="1:25" s="98" customFormat="1" ht="26.25" customHeight="1" thickBot="1">
      <c r="A6" s="590"/>
      <c r="B6" s="584" t="s">
        <v>155</v>
      </c>
      <c r="C6" s="573"/>
      <c r="D6" s="573"/>
      <c r="E6" s="573"/>
      <c r="F6" s="585"/>
      <c r="G6" s="574" t="s">
        <v>31</v>
      </c>
      <c r="H6" s="584" t="s">
        <v>156</v>
      </c>
      <c r="I6" s="573"/>
      <c r="J6" s="573"/>
      <c r="K6" s="573"/>
      <c r="L6" s="585"/>
      <c r="M6" s="574" t="s">
        <v>30</v>
      </c>
      <c r="N6" s="572" t="s">
        <v>157</v>
      </c>
      <c r="O6" s="573"/>
      <c r="P6" s="573"/>
      <c r="Q6" s="573"/>
      <c r="R6" s="573"/>
      <c r="S6" s="574" t="s">
        <v>31</v>
      </c>
      <c r="T6" s="572" t="s">
        <v>158</v>
      </c>
      <c r="U6" s="573"/>
      <c r="V6" s="573"/>
      <c r="W6" s="573"/>
      <c r="X6" s="573"/>
      <c r="Y6" s="574" t="s">
        <v>30</v>
      </c>
    </row>
    <row r="7" spans="1:25" s="93" customFormat="1" ht="26.25" customHeight="1">
      <c r="A7" s="591"/>
      <c r="B7" s="595" t="s">
        <v>20</v>
      </c>
      <c r="C7" s="596"/>
      <c r="D7" s="593" t="s">
        <v>19</v>
      </c>
      <c r="E7" s="594"/>
      <c r="F7" s="582" t="s">
        <v>15</v>
      </c>
      <c r="G7" s="575"/>
      <c r="H7" s="595" t="s">
        <v>20</v>
      </c>
      <c r="I7" s="596"/>
      <c r="J7" s="593" t="s">
        <v>19</v>
      </c>
      <c r="K7" s="594"/>
      <c r="L7" s="582" t="s">
        <v>15</v>
      </c>
      <c r="M7" s="575"/>
      <c r="N7" s="596" t="s">
        <v>20</v>
      </c>
      <c r="O7" s="596"/>
      <c r="P7" s="601" t="s">
        <v>19</v>
      </c>
      <c r="Q7" s="596"/>
      <c r="R7" s="582" t="s">
        <v>15</v>
      </c>
      <c r="S7" s="575"/>
      <c r="T7" s="602" t="s">
        <v>20</v>
      </c>
      <c r="U7" s="594"/>
      <c r="V7" s="593" t="s">
        <v>19</v>
      </c>
      <c r="W7" s="597"/>
      <c r="X7" s="582" t="s">
        <v>15</v>
      </c>
      <c r="Y7" s="575"/>
    </row>
    <row r="8" spans="1:25" s="93" customFormat="1" ht="31.5" thickBot="1">
      <c r="A8" s="592"/>
      <c r="B8" s="96" t="s">
        <v>17</v>
      </c>
      <c r="C8" s="94" t="s">
        <v>16</v>
      </c>
      <c r="D8" s="95" t="s">
        <v>17</v>
      </c>
      <c r="E8" s="94" t="s">
        <v>16</v>
      </c>
      <c r="F8" s="583"/>
      <c r="G8" s="576"/>
      <c r="H8" s="96" t="s">
        <v>17</v>
      </c>
      <c r="I8" s="94" t="s">
        <v>16</v>
      </c>
      <c r="J8" s="95" t="s">
        <v>17</v>
      </c>
      <c r="K8" s="94" t="s">
        <v>16</v>
      </c>
      <c r="L8" s="583"/>
      <c r="M8" s="576"/>
      <c r="N8" s="97" t="s">
        <v>17</v>
      </c>
      <c r="O8" s="94" t="s">
        <v>16</v>
      </c>
      <c r="P8" s="95" t="s">
        <v>17</v>
      </c>
      <c r="Q8" s="94" t="s">
        <v>16</v>
      </c>
      <c r="R8" s="583"/>
      <c r="S8" s="576"/>
      <c r="T8" s="96" t="s">
        <v>17</v>
      </c>
      <c r="U8" s="94" t="s">
        <v>16</v>
      </c>
      <c r="V8" s="95" t="s">
        <v>17</v>
      </c>
      <c r="W8" s="94" t="s">
        <v>16</v>
      </c>
      <c r="X8" s="583"/>
      <c r="Y8" s="576"/>
    </row>
    <row r="9" spans="1:25" s="82" customFormat="1" ht="18" customHeight="1" thickBot="1" thickTop="1">
      <c r="A9" s="92" t="s">
        <v>22</v>
      </c>
      <c r="B9" s="91">
        <f>SUM(B10:B41)</f>
        <v>567250</v>
      </c>
      <c r="C9" s="85">
        <f>SUM(C10:C41)</f>
        <v>576961</v>
      </c>
      <c r="D9" s="86">
        <f>SUM(D10:D41)</f>
        <v>3471</v>
      </c>
      <c r="E9" s="85">
        <f>SUM(E10:E41)</f>
        <v>3890</v>
      </c>
      <c r="F9" s="84">
        <f aca="true" t="shared" si="0" ref="F9:F18">SUM(B9:E9)</f>
        <v>1151572</v>
      </c>
      <c r="G9" s="88">
        <f>F9/$F$9</f>
        <v>1</v>
      </c>
      <c r="H9" s="87">
        <f>SUM(H10:H41)</f>
        <v>497508</v>
      </c>
      <c r="I9" s="85">
        <f>SUM(I10:I41)</f>
        <v>514641</v>
      </c>
      <c r="J9" s="86">
        <f>SUM(J10:J41)</f>
        <v>3886</v>
      </c>
      <c r="K9" s="85">
        <f>SUM(K10:K41)</f>
        <v>1901</v>
      </c>
      <c r="L9" s="84">
        <f aca="true" t="shared" si="1" ref="L9:L18">SUM(H9:K9)</f>
        <v>1017936</v>
      </c>
      <c r="M9" s="90">
        <f aca="true" t="shared" si="2" ref="M9:M18">IF(ISERROR(F9/L9-1),"         /0",(F9/L9-1))</f>
        <v>0.1312813379230129</v>
      </c>
      <c r="N9" s="89">
        <f>SUM(N10:N41)</f>
        <v>5633582</v>
      </c>
      <c r="O9" s="85">
        <f>SUM(O10:O41)</f>
        <v>5537649</v>
      </c>
      <c r="P9" s="86">
        <f>SUM(P10:P41)</f>
        <v>59978</v>
      </c>
      <c r="Q9" s="85">
        <f>SUM(Q10:Q41)</f>
        <v>64145</v>
      </c>
      <c r="R9" s="84">
        <f aca="true" t="shared" si="3" ref="R9:R18">SUM(N9:Q9)</f>
        <v>11295354</v>
      </c>
      <c r="S9" s="88">
        <f>R9/$R$9</f>
        <v>1</v>
      </c>
      <c r="T9" s="87">
        <f>SUM(T10:T41)</f>
        <v>5057140</v>
      </c>
      <c r="U9" s="85">
        <f>SUM(U10:U41)</f>
        <v>4996812</v>
      </c>
      <c r="V9" s="86">
        <f>SUM(V10:V41)</f>
        <v>16042</v>
      </c>
      <c r="W9" s="85">
        <f>SUM(W10:W41)</f>
        <v>15086</v>
      </c>
      <c r="X9" s="84">
        <f aca="true" t="shared" si="4" ref="X9:X18">SUM(T9:W9)</f>
        <v>10085080</v>
      </c>
      <c r="Y9" s="83">
        <f>IF(ISERROR(R9/X9-1),"         /0",(R9/X9-1))</f>
        <v>0.12000638567071364</v>
      </c>
    </row>
    <row r="10" spans="1:25" ht="19.5" customHeight="1" thickTop="1">
      <c r="A10" s="319" t="s">
        <v>159</v>
      </c>
      <c r="B10" s="321">
        <v>167190</v>
      </c>
      <c r="C10" s="322">
        <v>181820</v>
      </c>
      <c r="D10" s="323">
        <v>620</v>
      </c>
      <c r="E10" s="322">
        <v>1190</v>
      </c>
      <c r="F10" s="324">
        <f t="shared" si="0"/>
        <v>350820</v>
      </c>
      <c r="G10" s="325">
        <f>F10/$F$9</f>
        <v>0.30464443386952794</v>
      </c>
      <c r="H10" s="326">
        <v>95141</v>
      </c>
      <c r="I10" s="322">
        <v>109891</v>
      </c>
      <c r="J10" s="323">
        <v>1949</v>
      </c>
      <c r="K10" s="322">
        <v>73</v>
      </c>
      <c r="L10" s="324">
        <f t="shared" si="1"/>
        <v>207054</v>
      </c>
      <c r="M10" s="327">
        <f t="shared" si="2"/>
        <v>0.6943406067982265</v>
      </c>
      <c r="N10" s="321">
        <v>1619185</v>
      </c>
      <c r="O10" s="322">
        <v>1696110</v>
      </c>
      <c r="P10" s="323">
        <v>21034</v>
      </c>
      <c r="Q10" s="322">
        <v>25226</v>
      </c>
      <c r="R10" s="324">
        <f t="shared" si="3"/>
        <v>3361555</v>
      </c>
      <c r="S10" s="325">
        <f>R10/$R$9</f>
        <v>0.29760510383295646</v>
      </c>
      <c r="T10" s="326">
        <v>1450551</v>
      </c>
      <c r="U10" s="322">
        <v>1506343</v>
      </c>
      <c r="V10" s="323">
        <v>8801</v>
      </c>
      <c r="W10" s="322">
        <v>8021</v>
      </c>
      <c r="X10" s="324">
        <f t="shared" si="4"/>
        <v>2973716</v>
      </c>
      <c r="Y10" s="328">
        <f aca="true" t="shared" si="5" ref="Y10:Y18">IF(ISERROR(R10/X10-1),"         /0",IF(R10/X10&gt;5,"  *  ",(R10/X10-1)))</f>
        <v>0.1304223402638316</v>
      </c>
    </row>
    <row r="11" spans="1:25" ht="19.5" customHeight="1">
      <c r="A11" s="329" t="s">
        <v>164</v>
      </c>
      <c r="B11" s="281">
        <v>84993</v>
      </c>
      <c r="C11" s="282">
        <v>85129</v>
      </c>
      <c r="D11" s="283">
        <v>0</v>
      </c>
      <c r="E11" s="282">
        <v>0</v>
      </c>
      <c r="F11" s="284">
        <f t="shared" si="0"/>
        <v>170122</v>
      </c>
      <c r="G11" s="285">
        <f>F11/$F$9</f>
        <v>0.1477302331074392</v>
      </c>
      <c r="H11" s="286">
        <v>82600</v>
      </c>
      <c r="I11" s="282">
        <v>83091</v>
      </c>
      <c r="J11" s="283">
        <v>103</v>
      </c>
      <c r="K11" s="282">
        <v>100</v>
      </c>
      <c r="L11" s="284">
        <f t="shared" si="1"/>
        <v>165894</v>
      </c>
      <c r="M11" s="287">
        <f t="shared" si="2"/>
        <v>0.02548615380905872</v>
      </c>
      <c r="N11" s="281">
        <v>832504</v>
      </c>
      <c r="O11" s="282">
        <v>792499</v>
      </c>
      <c r="P11" s="283">
        <v>180</v>
      </c>
      <c r="Q11" s="282">
        <v>295</v>
      </c>
      <c r="R11" s="284">
        <f t="shared" si="3"/>
        <v>1625478</v>
      </c>
      <c r="S11" s="285">
        <f>R11/$R$9</f>
        <v>0.14390677795490076</v>
      </c>
      <c r="T11" s="286">
        <v>726503</v>
      </c>
      <c r="U11" s="282">
        <v>696910</v>
      </c>
      <c r="V11" s="283">
        <v>244</v>
      </c>
      <c r="W11" s="282">
        <v>239</v>
      </c>
      <c r="X11" s="284">
        <f t="shared" si="4"/>
        <v>1423896</v>
      </c>
      <c r="Y11" s="288">
        <f t="shared" si="5"/>
        <v>0.1415707326939608</v>
      </c>
    </row>
    <row r="12" spans="1:25" ht="19.5" customHeight="1">
      <c r="A12" s="329" t="s">
        <v>183</v>
      </c>
      <c r="B12" s="281">
        <v>48156</v>
      </c>
      <c r="C12" s="282">
        <v>46655</v>
      </c>
      <c r="D12" s="283">
        <v>0</v>
      </c>
      <c r="E12" s="282">
        <v>0</v>
      </c>
      <c r="F12" s="284">
        <f t="shared" si="0"/>
        <v>94811</v>
      </c>
      <c r="G12" s="285">
        <f>F12/$F$9</f>
        <v>0.08233180382989513</v>
      </c>
      <c r="H12" s="286">
        <v>35678</v>
      </c>
      <c r="I12" s="282">
        <v>35529</v>
      </c>
      <c r="J12" s="283"/>
      <c r="K12" s="282"/>
      <c r="L12" s="284">
        <f t="shared" si="1"/>
        <v>71207</v>
      </c>
      <c r="M12" s="287">
        <f t="shared" si="2"/>
        <v>0.33148426418750976</v>
      </c>
      <c r="N12" s="281">
        <v>406658</v>
      </c>
      <c r="O12" s="282">
        <v>402591</v>
      </c>
      <c r="P12" s="283">
        <v>204</v>
      </c>
      <c r="Q12" s="282">
        <v>210</v>
      </c>
      <c r="R12" s="284">
        <f t="shared" si="3"/>
        <v>809663</v>
      </c>
      <c r="S12" s="285">
        <f>R12/$R$9</f>
        <v>0.07168106462179051</v>
      </c>
      <c r="T12" s="286">
        <v>368913</v>
      </c>
      <c r="U12" s="282">
        <v>370020</v>
      </c>
      <c r="V12" s="283">
        <v>1193</v>
      </c>
      <c r="W12" s="282">
        <v>1198</v>
      </c>
      <c r="X12" s="284">
        <f t="shared" si="4"/>
        <v>741324</v>
      </c>
      <c r="Y12" s="288">
        <f t="shared" si="5"/>
        <v>0.09218506348101507</v>
      </c>
    </row>
    <row r="13" spans="1:25" ht="19.5" customHeight="1">
      <c r="A13" s="329" t="s">
        <v>184</v>
      </c>
      <c r="B13" s="281">
        <v>27417</v>
      </c>
      <c r="C13" s="282">
        <v>27324</v>
      </c>
      <c r="D13" s="283">
        <v>0</v>
      </c>
      <c r="E13" s="282">
        <v>0</v>
      </c>
      <c r="F13" s="284">
        <f t="shared" si="0"/>
        <v>54741</v>
      </c>
      <c r="G13" s="285">
        <f aca="true" t="shared" si="6" ref="G13:G18">F13/$F$9</f>
        <v>0.04753589007026916</v>
      </c>
      <c r="H13" s="286">
        <v>29059</v>
      </c>
      <c r="I13" s="282">
        <v>30076</v>
      </c>
      <c r="J13" s="283"/>
      <c r="K13" s="282"/>
      <c r="L13" s="284">
        <f t="shared" si="1"/>
        <v>59135</v>
      </c>
      <c r="M13" s="287">
        <f t="shared" si="2"/>
        <v>-0.07430455736873254</v>
      </c>
      <c r="N13" s="281">
        <v>304144</v>
      </c>
      <c r="O13" s="282">
        <v>292910</v>
      </c>
      <c r="P13" s="283"/>
      <c r="Q13" s="282"/>
      <c r="R13" s="284">
        <f t="shared" si="3"/>
        <v>597054</v>
      </c>
      <c r="S13" s="285">
        <f aca="true" t="shared" si="7" ref="S13:S18">R13/$R$9</f>
        <v>0.05285836991031888</v>
      </c>
      <c r="T13" s="286">
        <v>258464</v>
      </c>
      <c r="U13" s="282">
        <v>248523</v>
      </c>
      <c r="V13" s="283"/>
      <c r="W13" s="282"/>
      <c r="X13" s="284">
        <f t="shared" si="4"/>
        <v>506987</v>
      </c>
      <c r="Y13" s="288">
        <f t="shared" si="5"/>
        <v>0.17765149796740354</v>
      </c>
    </row>
    <row r="14" spans="1:25" ht="19.5" customHeight="1">
      <c r="A14" s="329" t="s">
        <v>185</v>
      </c>
      <c r="B14" s="281">
        <v>16256</v>
      </c>
      <c r="C14" s="282">
        <v>15777</v>
      </c>
      <c r="D14" s="283">
        <v>0</v>
      </c>
      <c r="E14" s="282">
        <v>0</v>
      </c>
      <c r="F14" s="284">
        <f t="shared" si="0"/>
        <v>32033</v>
      </c>
      <c r="G14" s="285">
        <f t="shared" si="6"/>
        <v>0.027816758309510824</v>
      </c>
      <c r="H14" s="286">
        <v>15130</v>
      </c>
      <c r="I14" s="282">
        <v>15875</v>
      </c>
      <c r="J14" s="283"/>
      <c r="K14" s="282"/>
      <c r="L14" s="284">
        <f t="shared" si="1"/>
        <v>31005</v>
      </c>
      <c r="M14" s="287">
        <f t="shared" si="2"/>
        <v>0.03315594258990484</v>
      </c>
      <c r="N14" s="281">
        <v>154096</v>
      </c>
      <c r="O14" s="282">
        <v>151744</v>
      </c>
      <c r="P14" s="283"/>
      <c r="Q14" s="282"/>
      <c r="R14" s="284">
        <f t="shared" si="3"/>
        <v>305840</v>
      </c>
      <c r="S14" s="285">
        <f t="shared" si="7"/>
        <v>0.02707661928966547</v>
      </c>
      <c r="T14" s="286">
        <v>124800</v>
      </c>
      <c r="U14" s="282">
        <v>125012</v>
      </c>
      <c r="V14" s="283"/>
      <c r="W14" s="282"/>
      <c r="X14" s="284">
        <f t="shared" si="4"/>
        <v>249812</v>
      </c>
      <c r="Y14" s="288">
        <f t="shared" si="5"/>
        <v>0.2242806590556099</v>
      </c>
    </row>
    <row r="15" spans="1:25" ht="19.5" customHeight="1">
      <c r="A15" s="329" t="s">
        <v>186</v>
      </c>
      <c r="B15" s="281">
        <v>15971</v>
      </c>
      <c r="C15" s="282">
        <v>15742</v>
      </c>
      <c r="D15" s="283">
        <v>0</v>
      </c>
      <c r="E15" s="282">
        <v>0</v>
      </c>
      <c r="F15" s="284">
        <f t="shared" si="0"/>
        <v>31713</v>
      </c>
      <c r="G15" s="285">
        <f t="shared" si="6"/>
        <v>0.027538877291215832</v>
      </c>
      <c r="H15" s="286">
        <v>15043</v>
      </c>
      <c r="I15" s="282">
        <v>15151</v>
      </c>
      <c r="J15" s="283"/>
      <c r="K15" s="282"/>
      <c r="L15" s="284">
        <f t="shared" si="1"/>
        <v>30194</v>
      </c>
      <c r="M15" s="287">
        <f t="shared" si="2"/>
        <v>0.0503080082135523</v>
      </c>
      <c r="N15" s="281">
        <v>176584</v>
      </c>
      <c r="O15" s="282">
        <v>166659</v>
      </c>
      <c r="P15" s="283"/>
      <c r="Q15" s="282"/>
      <c r="R15" s="284">
        <f t="shared" si="3"/>
        <v>343243</v>
      </c>
      <c r="S15" s="285">
        <f t="shared" si="7"/>
        <v>0.03038798075739813</v>
      </c>
      <c r="T15" s="286">
        <v>152120</v>
      </c>
      <c r="U15" s="282">
        <v>144168</v>
      </c>
      <c r="V15" s="283"/>
      <c r="W15" s="282"/>
      <c r="X15" s="284">
        <f t="shared" si="4"/>
        <v>296288</v>
      </c>
      <c r="Y15" s="288">
        <f t="shared" si="5"/>
        <v>0.15847756237174648</v>
      </c>
    </row>
    <row r="16" spans="1:25" ht="19.5" customHeight="1">
      <c r="A16" s="329" t="s">
        <v>187</v>
      </c>
      <c r="B16" s="281">
        <v>14935</v>
      </c>
      <c r="C16" s="282">
        <v>14560</v>
      </c>
      <c r="D16" s="283">
        <v>0</v>
      </c>
      <c r="E16" s="282">
        <v>0</v>
      </c>
      <c r="F16" s="284">
        <f t="shared" si="0"/>
        <v>29495</v>
      </c>
      <c r="G16" s="285">
        <f t="shared" si="6"/>
        <v>0.025612814483158674</v>
      </c>
      <c r="H16" s="286">
        <v>12286</v>
      </c>
      <c r="I16" s="282">
        <v>10831</v>
      </c>
      <c r="J16" s="283"/>
      <c r="K16" s="282"/>
      <c r="L16" s="284">
        <f t="shared" si="1"/>
        <v>23117</v>
      </c>
      <c r="M16" s="287">
        <f t="shared" si="2"/>
        <v>0.27590085218670235</v>
      </c>
      <c r="N16" s="281">
        <v>150245</v>
      </c>
      <c r="O16" s="282">
        <v>143795</v>
      </c>
      <c r="P16" s="283"/>
      <c r="Q16" s="282"/>
      <c r="R16" s="284">
        <f t="shared" si="3"/>
        <v>294040</v>
      </c>
      <c r="S16" s="285">
        <f t="shared" si="7"/>
        <v>0.026031941982517768</v>
      </c>
      <c r="T16" s="286">
        <v>86701</v>
      </c>
      <c r="U16" s="282">
        <v>79984</v>
      </c>
      <c r="V16" s="283">
        <v>163</v>
      </c>
      <c r="W16" s="282"/>
      <c r="X16" s="284">
        <f t="shared" si="4"/>
        <v>166848</v>
      </c>
      <c r="Y16" s="288">
        <f t="shared" si="5"/>
        <v>0.7623225930187956</v>
      </c>
    </row>
    <row r="17" spans="1:25" ht="19.5" customHeight="1">
      <c r="A17" s="329" t="s">
        <v>188</v>
      </c>
      <c r="B17" s="281">
        <v>14080</v>
      </c>
      <c r="C17" s="282">
        <v>13293</v>
      </c>
      <c r="D17" s="283">
        <v>0</v>
      </c>
      <c r="E17" s="282">
        <v>0</v>
      </c>
      <c r="F17" s="284">
        <f t="shared" si="0"/>
        <v>27373</v>
      </c>
      <c r="G17" s="285">
        <f t="shared" si="6"/>
        <v>0.02377011598059001</v>
      </c>
      <c r="H17" s="286">
        <v>17350</v>
      </c>
      <c r="I17" s="282">
        <v>15801</v>
      </c>
      <c r="J17" s="283"/>
      <c r="K17" s="282"/>
      <c r="L17" s="284">
        <f t="shared" si="1"/>
        <v>33151</v>
      </c>
      <c r="M17" s="287">
        <f t="shared" si="2"/>
        <v>-0.17429338481493772</v>
      </c>
      <c r="N17" s="281">
        <v>141775</v>
      </c>
      <c r="O17" s="282">
        <v>132588</v>
      </c>
      <c r="P17" s="283">
        <v>83</v>
      </c>
      <c r="Q17" s="282">
        <v>86</v>
      </c>
      <c r="R17" s="284">
        <f t="shared" si="3"/>
        <v>274532</v>
      </c>
      <c r="S17" s="285">
        <f t="shared" si="7"/>
        <v>0.024304860210667148</v>
      </c>
      <c r="T17" s="286">
        <v>158321</v>
      </c>
      <c r="U17" s="282">
        <v>150410</v>
      </c>
      <c r="V17" s="283"/>
      <c r="W17" s="282"/>
      <c r="X17" s="284">
        <f t="shared" si="4"/>
        <v>308731</v>
      </c>
      <c r="Y17" s="288">
        <f t="shared" si="5"/>
        <v>-0.1107728086910611</v>
      </c>
    </row>
    <row r="18" spans="1:25" ht="19.5" customHeight="1">
      <c r="A18" s="329" t="s">
        <v>189</v>
      </c>
      <c r="B18" s="281">
        <v>13902</v>
      </c>
      <c r="C18" s="282">
        <v>12930</v>
      </c>
      <c r="D18" s="283">
        <v>0</v>
      </c>
      <c r="E18" s="282">
        <v>0</v>
      </c>
      <c r="F18" s="284">
        <f t="shared" si="0"/>
        <v>26832</v>
      </c>
      <c r="G18" s="285">
        <f t="shared" si="6"/>
        <v>0.02330032338403504</v>
      </c>
      <c r="H18" s="286">
        <v>12935</v>
      </c>
      <c r="I18" s="282">
        <v>13286</v>
      </c>
      <c r="J18" s="283"/>
      <c r="K18" s="282"/>
      <c r="L18" s="284">
        <f t="shared" si="1"/>
        <v>26221</v>
      </c>
      <c r="M18" s="287">
        <f t="shared" si="2"/>
        <v>0.023301933564700006</v>
      </c>
      <c r="N18" s="281">
        <v>135617</v>
      </c>
      <c r="O18" s="282">
        <v>119833</v>
      </c>
      <c r="P18" s="283"/>
      <c r="Q18" s="282"/>
      <c r="R18" s="284">
        <f t="shared" si="3"/>
        <v>255450</v>
      </c>
      <c r="S18" s="285">
        <f t="shared" si="7"/>
        <v>0.02261549306024406</v>
      </c>
      <c r="T18" s="286">
        <v>129302</v>
      </c>
      <c r="U18" s="282">
        <v>112970</v>
      </c>
      <c r="V18" s="283"/>
      <c r="W18" s="282"/>
      <c r="X18" s="284">
        <f t="shared" si="4"/>
        <v>242272</v>
      </c>
      <c r="Y18" s="288">
        <f t="shared" si="5"/>
        <v>0.054393409060890185</v>
      </c>
    </row>
    <row r="19" spans="1:25" ht="19.5" customHeight="1">
      <c r="A19" s="329" t="s">
        <v>190</v>
      </c>
      <c r="B19" s="281">
        <v>12735</v>
      </c>
      <c r="C19" s="282">
        <v>13315</v>
      </c>
      <c r="D19" s="283">
        <v>0</v>
      </c>
      <c r="E19" s="282">
        <v>0</v>
      </c>
      <c r="F19" s="284">
        <f aca="true" t="shared" si="8" ref="F19:F25">SUM(B19:E19)</f>
        <v>26050</v>
      </c>
      <c r="G19" s="285">
        <f aca="true" t="shared" si="9" ref="G19:G25">F19/$F$9</f>
        <v>0.022621251645576657</v>
      </c>
      <c r="H19" s="286">
        <v>13369</v>
      </c>
      <c r="I19" s="282">
        <v>14123</v>
      </c>
      <c r="J19" s="283"/>
      <c r="K19" s="282"/>
      <c r="L19" s="284">
        <f aca="true" t="shared" si="10" ref="L19:L25">SUM(H19:K19)</f>
        <v>27492</v>
      </c>
      <c r="M19" s="287">
        <f aca="true" t="shared" si="11" ref="M19:M25">IF(ISERROR(F19/L19-1),"         /0",(F19/L19-1))</f>
        <v>-0.05245162229012079</v>
      </c>
      <c r="N19" s="281">
        <v>133363</v>
      </c>
      <c r="O19" s="282">
        <v>128488</v>
      </c>
      <c r="P19" s="283"/>
      <c r="Q19" s="282"/>
      <c r="R19" s="284">
        <f aca="true" t="shared" si="12" ref="R19:R25">SUM(N19:Q19)</f>
        <v>261851</v>
      </c>
      <c r="S19" s="285">
        <f aca="true" t="shared" si="13" ref="S19:S25">R19/$R$9</f>
        <v>0.023182186233384097</v>
      </c>
      <c r="T19" s="286">
        <v>122871</v>
      </c>
      <c r="U19" s="282">
        <v>119490</v>
      </c>
      <c r="V19" s="283"/>
      <c r="W19" s="282"/>
      <c r="X19" s="284">
        <f aca="true" t="shared" si="14" ref="X19:X25">SUM(T19:W19)</f>
        <v>242361</v>
      </c>
      <c r="Y19" s="288">
        <f aca="true" t="shared" si="15" ref="Y19:Y25">IF(ISERROR(R19/X19-1),"         /0",IF(R19/X19&gt;5,"  *  ",(R19/X19-1)))</f>
        <v>0.0804172288445748</v>
      </c>
    </row>
    <row r="20" spans="1:25" ht="19.5" customHeight="1">
      <c r="A20" s="329" t="s">
        <v>191</v>
      </c>
      <c r="B20" s="281">
        <v>11825</v>
      </c>
      <c r="C20" s="282">
        <v>11383</v>
      </c>
      <c r="D20" s="283">
        <v>723</v>
      </c>
      <c r="E20" s="282">
        <v>778</v>
      </c>
      <c r="F20" s="284">
        <f t="shared" si="8"/>
        <v>24709</v>
      </c>
      <c r="G20" s="285">
        <f t="shared" si="9"/>
        <v>0.021456756503284206</v>
      </c>
      <c r="H20" s="286">
        <v>11338</v>
      </c>
      <c r="I20" s="282">
        <v>10983</v>
      </c>
      <c r="J20" s="283"/>
      <c r="K20" s="282"/>
      <c r="L20" s="284">
        <f t="shared" si="10"/>
        <v>22321</v>
      </c>
      <c r="M20" s="287">
        <f t="shared" si="11"/>
        <v>0.1069844541015188</v>
      </c>
      <c r="N20" s="281">
        <v>107824</v>
      </c>
      <c r="O20" s="282">
        <v>102602</v>
      </c>
      <c r="P20" s="283">
        <v>3604</v>
      </c>
      <c r="Q20" s="282">
        <v>3623</v>
      </c>
      <c r="R20" s="284">
        <f t="shared" si="12"/>
        <v>217653</v>
      </c>
      <c r="S20" s="285">
        <f t="shared" si="13"/>
        <v>0.019269249994289687</v>
      </c>
      <c r="T20" s="286">
        <v>96093</v>
      </c>
      <c r="U20" s="282">
        <v>92446</v>
      </c>
      <c r="V20" s="283">
        <v>696</v>
      </c>
      <c r="W20" s="282">
        <v>687</v>
      </c>
      <c r="X20" s="284">
        <f t="shared" si="14"/>
        <v>189922</v>
      </c>
      <c r="Y20" s="288">
        <f t="shared" si="15"/>
        <v>0.14601257358283926</v>
      </c>
    </row>
    <row r="21" spans="1:25" ht="19.5" customHeight="1">
      <c r="A21" s="329" t="s">
        <v>192</v>
      </c>
      <c r="B21" s="281">
        <v>11936</v>
      </c>
      <c r="C21" s="282">
        <v>11719</v>
      </c>
      <c r="D21" s="283">
        <v>0</v>
      </c>
      <c r="E21" s="282">
        <v>0</v>
      </c>
      <c r="F21" s="284">
        <f t="shared" si="8"/>
        <v>23655</v>
      </c>
      <c r="G21" s="285">
        <f t="shared" si="9"/>
        <v>0.020541485899275076</v>
      </c>
      <c r="H21" s="286">
        <v>7795</v>
      </c>
      <c r="I21" s="282">
        <v>8173</v>
      </c>
      <c r="J21" s="283">
        <v>0</v>
      </c>
      <c r="K21" s="282">
        <v>0</v>
      </c>
      <c r="L21" s="284">
        <f t="shared" si="10"/>
        <v>15968</v>
      </c>
      <c r="M21" s="287">
        <f t="shared" si="11"/>
        <v>0.4814003006012024</v>
      </c>
      <c r="N21" s="281">
        <v>49551</v>
      </c>
      <c r="O21" s="282">
        <v>49492</v>
      </c>
      <c r="P21" s="283">
        <v>0</v>
      </c>
      <c r="Q21" s="282">
        <v>0</v>
      </c>
      <c r="R21" s="284">
        <f t="shared" si="12"/>
        <v>99043</v>
      </c>
      <c r="S21" s="285">
        <f t="shared" si="13"/>
        <v>0.008768472417951664</v>
      </c>
      <c r="T21" s="286">
        <v>15268</v>
      </c>
      <c r="U21" s="282">
        <v>15490</v>
      </c>
      <c r="V21" s="283">
        <v>0</v>
      </c>
      <c r="W21" s="282">
        <v>0</v>
      </c>
      <c r="X21" s="284">
        <f t="shared" si="14"/>
        <v>30758</v>
      </c>
      <c r="Y21" s="288">
        <f t="shared" si="15"/>
        <v>2.2200728265817022</v>
      </c>
    </row>
    <row r="22" spans="1:25" ht="19.5" customHeight="1">
      <c r="A22" s="329" t="s">
        <v>193</v>
      </c>
      <c r="B22" s="281">
        <v>10582</v>
      </c>
      <c r="C22" s="282">
        <v>11386</v>
      </c>
      <c r="D22" s="283">
        <v>0</v>
      </c>
      <c r="E22" s="282">
        <v>0</v>
      </c>
      <c r="F22" s="284">
        <f t="shared" si="8"/>
        <v>21968</v>
      </c>
      <c r="G22" s="285">
        <f t="shared" si="9"/>
        <v>0.01907653190595117</v>
      </c>
      <c r="H22" s="286">
        <v>10225</v>
      </c>
      <c r="I22" s="282">
        <v>10659</v>
      </c>
      <c r="J22" s="283"/>
      <c r="K22" s="282"/>
      <c r="L22" s="284">
        <f t="shared" si="10"/>
        <v>20884</v>
      </c>
      <c r="M22" s="287">
        <f t="shared" si="11"/>
        <v>0.05190576517908441</v>
      </c>
      <c r="N22" s="281">
        <v>119999</v>
      </c>
      <c r="O22" s="282">
        <v>121656</v>
      </c>
      <c r="P22" s="283"/>
      <c r="Q22" s="282"/>
      <c r="R22" s="284">
        <f t="shared" si="12"/>
        <v>241655</v>
      </c>
      <c r="S22" s="285">
        <f t="shared" si="13"/>
        <v>0.021394194462608256</v>
      </c>
      <c r="T22" s="286">
        <v>115963</v>
      </c>
      <c r="U22" s="282">
        <v>118825</v>
      </c>
      <c r="V22" s="283"/>
      <c r="W22" s="282"/>
      <c r="X22" s="284">
        <f t="shared" si="14"/>
        <v>234788</v>
      </c>
      <c r="Y22" s="288">
        <f t="shared" si="15"/>
        <v>0.02924766172036053</v>
      </c>
    </row>
    <row r="23" spans="1:25" ht="19.5" customHeight="1">
      <c r="A23" s="329" t="s">
        <v>194</v>
      </c>
      <c r="B23" s="281">
        <v>10593</v>
      </c>
      <c r="C23" s="282">
        <v>10821</v>
      </c>
      <c r="D23" s="283">
        <v>0</v>
      </c>
      <c r="E23" s="282">
        <v>0</v>
      </c>
      <c r="F23" s="284">
        <f t="shared" si="8"/>
        <v>21414</v>
      </c>
      <c r="G23" s="285">
        <f t="shared" si="9"/>
        <v>0.018595450393027964</v>
      </c>
      <c r="H23" s="286">
        <v>10588</v>
      </c>
      <c r="I23" s="282">
        <v>10732</v>
      </c>
      <c r="J23" s="283"/>
      <c r="K23" s="282"/>
      <c r="L23" s="284">
        <f t="shared" si="10"/>
        <v>21320</v>
      </c>
      <c r="M23" s="287">
        <f t="shared" si="11"/>
        <v>0.004409005628517759</v>
      </c>
      <c r="N23" s="281">
        <v>108269</v>
      </c>
      <c r="O23" s="282">
        <v>106332</v>
      </c>
      <c r="P23" s="283"/>
      <c r="Q23" s="282"/>
      <c r="R23" s="284">
        <f t="shared" si="12"/>
        <v>214601</v>
      </c>
      <c r="S23" s="285">
        <f t="shared" si="13"/>
        <v>0.0189990504060342</v>
      </c>
      <c r="T23" s="286">
        <v>89696</v>
      </c>
      <c r="U23" s="282">
        <v>90221</v>
      </c>
      <c r="V23" s="283"/>
      <c r="W23" s="282"/>
      <c r="X23" s="284">
        <f t="shared" si="14"/>
        <v>179917</v>
      </c>
      <c r="Y23" s="288">
        <f t="shared" si="15"/>
        <v>0.19277778086562147</v>
      </c>
    </row>
    <row r="24" spans="1:25" ht="19.5" customHeight="1">
      <c r="A24" s="329" t="s">
        <v>195</v>
      </c>
      <c r="B24" s="281">
        <v>10509</v>
      </c>
      <c r="C24" s="282">
        <v>10414</v>
      </c>
      <c r="D24" s="283">
        <v>0</v>
      </c>
      <c r="E24" s="282">
        <v>0</v>
      </c>
      <c r="F24" s="284">
        <f t="shared" si="8"/>
        <v>20923</v>
      </c>
      <c r="G24" s="285">
        <f t="shared" si="9"/>
        <v>0.01816907670558159</v>
      </c>
      <c r="H24" s="286">
        <v>22175</v>
      </c>
      <c r="I24" s="282">
        <v>20744</v>
      </c>
      <c r="J24" s="283">
        <v>0</v>
      </c>
      <c r="K24" s="282">
        <v>0</v>
      </c>
      <c r="L24" s="284">
        <f t="shared" si="10"/>
        <v>42919</v>
      </c>
      <c r="M24" s="287">
        <f t="shared" si="11"/>
        <v>-0.5125002912463013</v>
      </c>
      <c r="N24" s="281">
        <v>186513</v>
      </c>
      <c r="O24" s="282">
        <v>175793</v>
      </c>
      <c r="P24" s="283">
        <v>251</v>
      </c>
      <c r="Q24" s="282">
        <v>0</v>
      </c>
      <c r="R24" s="284">
        <f t="shared" si="12"/>
        <v>362557</v>
      </c>
      <c r="S24" s="285">
        <f t="shared" si="13"/>
        <v>0.03209788732606344</v>
      </c>
      <c r="T24" s="286">
        <v>115030</v>
      </c>
      <c r="U24" s="282">
        <v>110160</v>
      </c>
      <c r="V24" s="283">
        <v>0</v>
      </c>
      <c r="W24" s="282">
        <v>0</v>
      </c>
      <c r="X24" s="284">
        <f t="shared" si="14"/>
        <v>225190</v>
      </c>
      <c r="Y24" s="288">
        <f t="shared" si="15"/>
        <v>0.6100048847639772</v>
      </c>
    </row>
    <row r="25" spans="1:25" ht="19.5" customHeight="1">
      <c r="A25" s="329" t="s">
        <v>196</v>
      </c>
      <c r="B25" s="281">
        <v>8553</v>
      </c>
      <c r="C25" s="282">
        <v>8813</v>
      </c>
      <c r="D25" s="283">
        <v>0</v>
      </c>
      <c r="E25" s="282">
        <v>0</v>
      </c>
      <c r="F25" s="284">
        <f t="shared" si="8"/>
        <v>17366</v>
      </c>
      <c r="G25" s="285">
        <f t="shared" si="9"/>
        <v>0.015080255511596322</v>
      </c>
      <c r="H25" s="286">
        <v>8582</v>
      </c>
      <c r="I25" s="282">
        <v>8399</v>
      </c>
      <c r="J25" s="283"/>
      <c r="K25" s="282"/>
      <c r="L25" s="284">
        <f t="shared" si="10"/>
        <v>16981</v>
      </c>
      <c r="M25" s="287">
        <f t="shared" si="11"/>
        <v>0.022672398563099883</v>
      </c>
      <c r="N25" s="281">
        <v>115003</v>
      </c>
      <c r="O25" s="282">
        <v>114229</v>
      </c>
      <c r="P25" s="283">
        <v>386</v>
      </c>
      <c r="Q25" s="282">
        <v>544</v>
      </c>
      <c r="R25" s="284">
        <f t="shared" si="12"/>
        <v>230162</v>
      </c>
      <c r="S25" s="285">
        <f t="shared" si="13"/>
        <v>0.02037669647184143</v>
      </c>
      <c r="T25" s="286">
        <v>84513</v>
      </c>
      <c r="U25" s="282">
        <v>82006</v>
      </c>
      <c r="V25" s="283">
        <v>0</v>
      </c>
      <c r="W25" s="282">
        <v>0</v>
      </c>
      <c r="X25" s="284">
        <f t="shared" si="14"/>
        <v>166519</v>
      </c>
      <c r="Y25" s="288">
        <f t="shared" si="15"/>
        <v>0.38219662621082273</v>
      </c>
    </row>
    <row r="26" spans="1:25" ht="19.5" customHeight="1">
      <c r="A26" s="329" t="s">
        <v>197</v>
      </c>
      <c r="B26" s="281">
        <v>6449</v>
      </c>
      <c r="C26" s="282">
        <v>7202</v>
      </c>
      <c r="D26" s="283">
        <v>1856</v>
      </c>
      <c r="E26" s="282">
        <v>1573</v>
      </c>
      <c r="F26" s="284">
        <f aca="true" t="shared" si="16" ref="F26:F41">SUM(B26:E26)</f>
        <v>17080</v>
      </c>
      <c r="G26" s="285">
        <f>F26/$F$9</f>
        <v>0.014831899351495174</v>
      </c>
      <c r="H26" s="286">
        <v>4502</v>
      </c>
      <c r="I26" s="282">
        <v>5325</v>
      </c>
      <c r="J26" s="283">
        <v>1446</v>
      </c>
      <c r="K26" s="282">
        <v>1466</v>
      </c>
      <c r="L26" s="284">
        <f aca="true" t="shared" si="17" ref="L26:L41">SUM(H26:K26)</f>
        <v>12739</v>
      </c>
      <c r="M26" s="287">
        <f aca="true" t="shared" si="18" ref="M26:M36">IF(ISERROR(F26/L26-1),"         /0",(F26/L26-1))</f>
        <v>0.3407645812073161</v>
      </c>
      <c r="N26" s="281">
        <v>49107</v>
      </c>
      <c r="O26" s="282">
        <v>55934</v>
      </c>
      <c r="P26" s="283">
        <v>25418</v>
      </c>
      <c r="Q26" s="282">
        <v>24547</v>
      </c>
      <c r="R26" s="284">
        <f aca="true" t="shared" si="19" ref="R26:R41">SUM(N26:Q26)</f>
        <v>155006</v>
      </c>
      <c r="S26" s="285">
        <f>R26/$R$9</f>
        <v>0.013722987345062403</v>
      </c>
      <c r="T26" s="286">
        <v>43877</v>
      </c>
      <c r="U26" s="282">
        <v>48546</v>
      </c>
      <c r="V26" s="283">
        <v>2522</v>
      </c>
      <c r="W26" s="282">
        <v>2753</v>
      </c>
      <c r="X26" s="284">
        <f aca="true" t="shared" si="20" ref="X26:X41">SUM(T26:W26)</f>
        <v>97698</v>
      </c>
      <c r="Y26" s="288">
        <f aca="true" t="shared" si="21" ref="Y26:Y41">IF(ISERROR(R26/X26-1),"         /0",IF(R26/X26&gt;5,"  *  ",(R26/X26-1)))</f>
        <v>0.5865831439742881</v>
      </c>
    </row>
    <row r="27" spans="1:25" ht="19.5" customHeight="1">
      <c r="A27" s="329" t="s">
        <v>198</v>
      </c>
      <c r="B27" s="281">
        <v>8584</v>
      </c>
      <c r="C27" s="282">
        <v>8470</v>
      </c>
      <c r="D27" s="283">
        <v>0</v>
      </c>
      <c r="E27" s="282">
        <v>0</v>
      </c>
      <c r="F27" s="284">
        <f t="shared" si="16"/>
        <v>17054</v>
      </c>
      <c r="G27" s="285">
        <f>F27/$F$9</f>
        <v>0.014809321518758705</v>
      </c>
      <c r="H27" s="286">
        <v>17567</v>
      </c>
      <c r="I27" s="282">
        <v>18101</v>
      </c>
      <c r="J27" s="283"/>
      <c r="K27" s="282"/>
      <c r="L27" s="284">
        <f t="shared" si="17"/>
        <v>35668</v>
      </c>
      <c r="M27" s="287">
        <f t="shared" si="18"/>
        <v>-0.521868341370416</v>
      </c>
      <c r="N27" s="281">
        <v>81065</v>
      </c>
      <c r="O27" s="282">
        <v>80180</v>
      </c>
      <c r="P27" s="283">
        <v>147</v>
      </c>
      <c r="Q27" s="282">
        <v>145</v>
      </c>
      <c r="R27" s="284">
        <f t="shared" si="19"/>
        <v>161537</v>
      </c>
      <c r="S27" s="285">
        <f>R27/$R$9</f>
        <v>0.0143011896749761</v>
      </c>
      <c r="T27" s="286">
        <v>110430</v>
      </c>
      <c r="U27" s="282">
        <v>110422</v>
      </c>
      <c r="V27" s="283">
        <v>125</v>
      </c>
      <c r="W27" s="282">
        <v>287</v>
      </c>
      <c r="X27" s="284">
        <f t="shared" si="20"/>
        <v>221264</v>
      </c>
      <c r="Y27" s="288">
        <f t="shared" si="21"/>
        <v>-0.26993546171089744</v>
      </c>
    </row>
    <row r="28" spans="1:25" ht="19.5" customHeight="1">
      <c r="A28" s="329" t="s">
        <v>199</v>
      </c>
      <c r="B28" s="281">
        <v>8015</v>
      </c>
      <c r="C28" s="282">
        <v>7934</v>
      </c>
      <c r="D28" s="283">
        <v>0</v>
      </c>
      <c r="E28" s="282">
        <v>0</v>
      </c>
      <c r="F28" s="284">
        <f t="shared" si="16"/>
        <v>15949</v>
      </c>
      <c r="G28" s="285">
        <f>F28/$F$9</f>
        <v>0.013849763627458813</v>
      </c>
      <c r="H28" s="286">
        <v>8651</v>
      </c>
      <c r="I28" s="282">
        <v>8196</v>
      </c>
      <c r="J28" s="283"/>
      <c r="K28" s="282"/>
      <c r="L28" s="284">
        <f t="shared" si="17"/>
        <v>16847</v>
      </c>
      <c r="M28" s="287">
        <f t="shared" si="18"/>
        <v>-0.053303258740428516</v>
      </c>
      <c r="N28" s="281">
        <v>81198</v>
      </c>
      <c r="O28" s="282">
        <v>69251</v>
      </c>
      <c r="P28" s="283"/>
      <c r="Q28" s="282"/>
      <c r="R28" s="284">
        <f t="shared" si="19"/>
        <v>150449</v>
      </c>
      <c r="S28" s="285">
        <f>R28/$R$9</f>
        <v>0.013319547134157991</v>
      </c>
      <c r="T28" s="286">
        <v>77334</v>
      </c>
      <c r="U28" s="282">
        <v>65530</v>
      </c>
      <c r="V28" s="283"/>
      <c r="W28" s="282"/>
      <c r="X28" s="284">
        <f t="shared" si="20"/>
        <v>142864</v>
      </c>
      <c r="Y28" s="288">
        <f t="shared" si="21"/>
        <v>0.053092451562325005</v>
      </c>
    </row>
    <row r="29" spans="1:25" ht="19.5" customHeight="1">
      <c r="A29" s="329" t="s">
        <v>200</v>
      </c>
      <c r="B29" s="281">
        <v>7748</v>
      </c>
      <c r="C29" s="282">
        <v>7636</v>
      </c>
      <c r="D29" s="283">
        <v>0</v>
      </c>
      <c r="E29" s="282">
        <v>0</v>
      </c>
      <c r="F29" s="284">
        <f t="shared" si="16"/>
        <v>15384</v>
      </c>
      <c r="G29" s="285">
        <f>F29/$F$9</f>
        <v>0.013359129954531718</v>
      </c>
      <c r="H29" s="286">
        <v>6402</v>
      </c>
      <c r="I29" s="282">
        <v>7826</v>
      </c>
      <c r="J29" s="283"/>
      <c r="K29" s="282"/>
      <c r="L29" s="284">
        <f t="shared" si="17"/>
        <v>14228</v>
      </c>
      <c r="M29" s="287">
        <f t="shared" si="18"/>
        <v>0.08124824290132127</v>
      </c>
      <c r="N29" s="281">
        <v>69507</v>
      </c>
      <c r="O29" s="282">
        <v>67448</v>
      </c>
      <c r="P29" s="283"/>
      <c r="Q29" s="282"/>
      <c r="R29" s="284">
        <f t="shared" si="19"/>
        <v>136955</v>
      </c>
      <c r="S29" s="285">
        <f>R29/$R$9</f>
        <v>0.012124896661051968</v>
      </c>
      <c r="T29" s="286">
        <v>64064</v>
      </c>
      <c r="U29" s="282">
        <v>67396</v>
      </c>
      <c r="V29" s="283"/>
      <c r="W29" s="282"/>
      <c r="X29" s="284">
        <f t="shared" si="20"/>
        <v>131460</v>
      </c>
      <c r="Y29" s="288">
        <f t="shared" si="21"/>
        <v>0.04179978700745468</v>
      </c>
    </row>
    <row r="30" spans="1:25" ht="19.5" customHeight="1">
      <c r="A30" s="329" t="s">
        <v>161</v>
      </c>
      <c r="B30" s="281">
        <v>8586</v>
      </c>
      <c r="C30" s="282">
        <v>6297</v>
      </c>
      <c r="D30" s="283">
        <v>0</v>
      </c>
      <c r="E30" s="282">
        <v>0</v>
      </c>
      <c r="F30" s="284">
        <f t="shared" si="16"/>
        <v>14883</v>
      </c>
      <c r="G30" s="285">
        <f>F30/$F$9</f>
        <v>0.012924072485263623</v>
      </c>
      <c r="H30" s="286">
        <v>9300</v>
      </c>
      <c r="I30" s="282">
        <v>8601</v>
      </c>
      <c r="J30" s="283"/>
      <c r="K30" s="282"/>
      <c r="L30" s="284">
        <f t="shared" si="17"/>
        <v>17901</v>
      </c>
      <c r="M30" s="287">
        <f t="shared" si="18"/>
        <v>-0.16859393329981565</v>
      </c>
      <c r="N30" s="281">
        <v>86746</v>
      </c>
      <c r="O30" s="282">
        <v>70659</v>
      </c>
      <c r="P30" s="283"/>
      <c r="Q30" s="282"/>
      <c r="R30" s="284">
        <f t="shared" si="19"/>
        <v>157405</v>
      </c>
      <c r="S30" s="285">
        <f>R30/$R$9</f>
        <v>0.013935375553524042</v>
      </c>
      <c r="T30" s="286">
        <v>106183</v>
      </c>
      <c r="U30" s="282">
        <v>98067</v>
      </c>
      <c r="V30" s="283"/>
      <c r="W30" s="282"/>
      <c r="X30" s="284">
        <f t="shared" si="20"/>
        <v>204250</v>
      </c>
      <c r="Y30" s="288">
        <f t="shared" si="21"/>
        <v>-0.22935128518971848</v>
      </c>
    </row>
    <row r="31" spans="1:25" ht="19.5" customHeight="1">
      <c r="A31" s="329" t="s">
        <v>201</v>
      </c>
      <c r="B31" s="281">
        <v>7620</v>
      </c>
      <c r="C31" s="282">
        <v>7204</v>
      </c>
      <c r="D31" s="283">
        <v>0</v>
      </c>
      <c r="E31" s="282">
        <v>0</v>
      </c>
      <c r="F31" s="284">
        <f t="shared" si="16"/>
        <v>14824</v>
      </c>
      <c r="G31" s="285">
        <f>F31/$F$9</f>
        <v>0.012872838172515484</v>
      </c>
      <c r="H31" s="286">
        <v>14441</v>
      </c>
      <c r="I31" s="282">
        <v>13204</v>
      </c>
      <c r="J31" s="283"/>
      <c r="K31" s="282"/>
      <c r="L31" s="284">
        <f t="shared" si="17"/>
        <v>27645</v>
      </c>
      <c r="M31" s="287">
        <f t="shared" si="18"/>
        <v>-0.4637728341472237</v>
      </c>
      <c r="N31" s="281">
        <v>95211</v>
      </c>
      <c r="O31" s="282">
        <v>82014</v>
      </c>
      <c r="P31" s="283">
        <v>205</v>
      </c>
      <c r="Q31" s="282"/>
      <c r="R31" s="284">
        <f t="shared" si="19"/>
        <v>177430</v>
      </c>
      <c r="S31" s="285">
        <f>R31/$R$9</f>
        <v>0.01570822835654376</v>
      </c>
      <c r="T31" s="286">
        <v>121854</v>
      </c>
      <c r="U31" s="282">
        <v>108846</v>
      </c>
      <c r="V31" s="283">
        <v>277</v>
      </c>
      <c r="W31" s="282">
        <v>125</v>
      </c>
      <c r="X31" s="284">
        <f t="shared" si="20"/>
        <v>231102</v>
      </c>
      <c r="Y31" s="288">
        <f t="shared" si="21"/>
        <v>-0.23224377114867023</v>
      </c>
    </row>
    <row r="32" spans="1:25" ht="19.5" customHeight="1">
      <c r="A32" s="329" t="s">
        <v>202</v>
      </c>
      <c r="B32" s="281">
        <v>6665</v>
      </c>
      <c r="C32" s="282">
        <v>8017</v>
      </c>
      <c r="D32" s="283">
        <v>0</v>
      </c>
      <c r="E32" s="282">
        <v>0</v>
      </c>
      <c r="F32" s="284">
        <f t="shared" si="16"/>
        <v>14682</v>
      </c>
      <c r="G32" s="285">
        <f>F32/$F$9</f>
        <v>0.01274952847064708</v>
      </c>
      <c r="H32" s="286">
        <v>5919</v>
      </c>
      <c r="I32" s="282">
        <v>7868</v>
      </c>
      <c r="J32" s="283"/>
      <c r="K32" s="282"/>
      <c r="L32" s="284">
        <f t="shared" si="17"/>
        <v>13787</v>
      </c>
      <c r="M32" s="287">
        <f t="shared" si="18"/>
        <v>0.06491622542975262</v>
      </c>
      <c r="N32" s="281">
        <v>59367</v>
      </c>
      <c r="O32" s="282">
        <v>63875</v>
      </c>
      <c r="P32" s="283"/>
      <c r="Q32" s="282"/>
      <c r="R32" s="284">
        <f t="shared" si="19"/>
        <v>123242</v>
      </c>
      <c r="S32" s="285">
        <f>R32/$R$9</f>
        <v>0.010910857685381086</v>
      </c>
      <c r="T32" s="286">
        <v>59696</v>
      </c>
      <c r="U32" s="282">
        <v>63980</v>
      </c>
      <c r="V32" s="283"/>
      <c r="W32" s="282"/>
      <c r="X32" s="284">
        <f t="shared" si="20"/>
        <v>123676</v>
      </c>
      <c r="Y32" s="288">
        <f t="shared" si="21"/>
        <v>-0.0035091691193117613</v>
      </c>
    </row>
    <row r="33" spans="1:25" ht="19.5" customHeight="1">
      <c r="A33" s="329" t="s">
        <v>160</v>
      </c>
      <c r="B33" s="281">
        <v>7553</v>
      </c>
      <c r="C33" s="282">
        <v>6756</v>
      </c>
      <c r="D33" s="283">
        <v>0</v>
      </c>
      <c r="E33" s="282">
        <v>0</v>
      </c>
      <c r="F33" s="284">
        <f t="shared" si="16"/>
        <v>14309</v>
      </c>
      <c r="G33" s="285">
        <f>F33/$F$9</f>
        <v>0.012425623408696981</v>
      </c>
      <c r="H33" s="286">
        <v>7719</v>
      </c>
      <c r="I33" s="282">
        <v>7679</v>
      </c>
      <c r="J33" s="283">
        <v>118</v>
      </c>
      <c r="K33" s="282">
        <v>0</v>
      </c>
      <c r="L33" s="284">
        <f t="shared" si="17"/>
        <v>15516</v>
      </c>
      <c r="M33" s="287">
        <f t="shared" si="18"/>
        <v>-0.07779066769786025</v>
      </c>
      <c r="N33" s="281">
        <v>88472</v>
      </c>
      <c r="O33" s="282">
        <v>81690</v>
      </c>
      <c r="P33" s="283">
        <v>688</v>
      </c>
      <c r="Q33" s="282">
        <v>707</v>
      </c>
      <c r="R33" s="284">
        <f t="shared" si="19"/>
        <v>171557</v>
      </c>
      <c r="S33" s="285">
        <f>R33/$R$9</f>
        <v>0.015188280066299825</v>
      </c>
      <c r="T33" s="286">
        <v>105950</v>
      </c>
      <c r="U33" s="282">
        <v>104191</v>
      </c>
      <c r="V33" s="283">
        <v>292</v>
      </c>
      <c r="W33" s="282">
        <v>95</v>
      </c>
      <c r="X33" s="284">
        <f t="shared" si="20"/>
        <v>210528</v>
      </c>
      <c r="Y33" s="288">
        <f t="shared" si="21"/>
        <v>-0.18511076911384705</v>
      </c>
    </row>
    <row r="34" spans="1:25" ht="19.5" customHeight="1">
      <c r="A34" s="329" t="s">
        <v>203</v>
      </c>
      <c r="B34" s="281">
        <v>6055</v>
      </c>
      <c r="C34" s="282">
        <v>6132</v>
      </c>
      <c r="D34" s="283">
        <v>0</v>
      </c>
      <c r="E34" s="282">
        <v>0</v>
      </c>
      <c r="F34" s="284">
        <f t="shared" si="16"/>
        <v>12187</v>
      </c>
      <c r="G34" s="285">
        <f>F34/$F$9</f>
        <v>0.010582924906128319</v>
      </c>
      <c r="H34" s="286">
        <v>6024</v>
      </c>
      <c r="I34" s="282">
        <v>6295</v>
      </c>
      <c r="J34" s="283"/>
      <c r="K34" s="282"/>
      <c r="L34" s="284">
        <f t="shared" si="17"/>
        <v>12319</v>
      </c>
      <c r="M34" s="287">
        <f t="shared" si="18"/>
        <v>-0.010715155450929492</v>
      </c>
      <c r="N34" s="281">
        <v>75894</v>
      </c>
      <c r="O34" s="282">
        <v>71355</v>
      </c>
      <c r="P34" s="283"/>
      <c r="Q34" s="282"/>
      <c r="R34" s="284">
        <f t="shared" si="19"/>
        <v>147249</v>
      </c>
      <c r="S34" s="285">
        <f>R34/$R$9</f>
        <v>0.013036244813575563</v>
      </c>
      <c r="T34" s="286">
        <v>73116</v>
      </c>
      <c r="U34" s="282">
        <v>67723</v>
      </c>
      <c r="V34" s="283">
        <v>18</v>
      </c>
      <c r="W34" s="282">
        <v>18</v>
      </c>
      <c r="X34" s="284">
        <f t="shared" si="20"/>
        <v>140875</v>
      </c>
      <c r="Y34" s="288">
        <f t="shared" si="21"/>
        <v>0.04524578527063006</v>
      </c>
    </row>
    <row r="35" spans="1:25" ht="19.5" customHeight="1">
      <c r="A35" s="329" t="s">
        <v>204</v>
      </c>
      <c r="B35" s="281">
        <v>4664</v>
      </c>
      <c r="C35" s="282">
        <v>4662</v>
      </c>
      <c r="D35" s="283">
        <v>0</v>
      </c>
      <c r="E35" s="282">
        <v>0</v>
      </c>
      <c r="F35" s="284">
        <f t="shared" si="16"/>
        <v>9326</v>
      </c>
      <c r="G35" s="285">
        <f>F35/$F$9</f>
        <v>0.00809849492693466</v>
      </c>
      <c r="H35" s="286">
        <v>3563</v>
      </c>
      <c r="I35" s="282">
        <v>3005</v>
      </c>
      <c r="J35" s="283"/>
      <c r="K35" s="282"/>
      <c r="L35" s="284">
        <f t="shared" si="17"/>
        <v>6568</v>
      </c>
      <c r="M35" s="287">
        <f t="shared" si="18"/>
        <v>0.41991473812423874</v>
      </c>
      <c r="N35" s="281">
        <v>45305</v>
      </c>
      <c r="O35" s="282">
        <v>41825</v>
      </c>
      <c r="P35" s="283"/>
      <c r="Q35" s="282"/>
      <c r="R35" s="284">
        <f t="shared" si="19"/>
        <v>87130</v>
      </c>
      <c r="S35" s="285">
        <f>R35/$R$9</f>
        <v>0.007713790997608397</v>
      </c>
      <c r="T35" s="286">
        <v>36422</v>
      </c>
      <c r="U35" s="282">
        <v>33658</v>
      </c>
      <c r="V35" s="283"/>
      <c r="W35" s="282"/>
      <c r="X35" s="284">
        <f t="shared" si="20"/>
        <v>70080</v>
      </c>
      <c r="Y35" s="288">
        <f t="shared" si="21"/>
        <v>0.24329337899543368</v>
      </c>
    </row>
    <row r="36" spans="1:25" ht="19.5" customHeight="1">
      <c r="A36" s="329" t="s">
        <v>205</v>
      </c>
      <c r="B36" s="281">
        <v>4328</v>
      </c>
      <c r="C36" s="282">
        <v>4460</v>
      </c>
      <c r="D36" s="283">
        <v>0</v>
      </c>
      <c r="E36" s="282">
        <v>0</v>
      </c>
      <c r="F36" s="284">
        <f t="shared" si="16"/>
        <v>8788</v>
      </c>
      <c r="G36" s="285">
        <f>F36/$F$9</f>
        <v>0.0076313074649262055</v>
      </c>
      <c r="H36" s="286">
        <v>2527</v>
      </c>
      <c r="I36" s="282">
        <v>2423</v>
      </c>
      <c r="J36" s="283"/>
      <c r="K36" s="282"/>
      <c r="L36" s="284">
        <f t="shared" si="17"/>
        <v>4950</v>
      </c>
      <c r="M36" s="287">
        <f t="shared" si="18"/>
        <v>0.7753535353535355</v>
      </c>
      <c r="N36" s="281">
        <v>28421</v>
      </c>
      <c r="O36" s="282">
        <v>28867</v>
      </c>
      <c r="P36" s="283">
        <v>498</v>
      </c>
      <c r="Q36" s="282">
        <v>1017</v>
      </c>
      <c r="R36" s="284">
        <f t="shared" si="19"/>
        <v>58803</v>
      </c>
      <c r="S36" s="285">
        <f>R36/$R$9</f>
        <v>0.0052059457366276434</v>
      </c>
      <c r="T36" s="286">
        <v>22945</v>
      </c>
      <c r="U36" s="282">
        <v>23359</v>
      </c>
      <c r="V36" s="283"/>
      <c r="W36" s="282"/>
      <c r="X36" s="284">
        <f t="shared" si="20"/>
        <v>46304</v>
      </c>
      <c r="Y36" s="288">
        <f t="shared" si="21"/>
        <v>0.26993348306841747</v>
      </c>
    </row>
    <row r="37" spans="1:25" ht="19.5" customHeight="1">
      <c r="A37" s="329" t="s">
        <v>206</v>
      </c>
      <c r="B37" s="281">
        <v>4759</v>
      </c>
      <c r="C37" s="282">
        <v>3716</v>
      </c>
      <c r="D37" s="283">
        <v>0</v>
      </c>
      <c r="E37" s="282">
        <v>0</v>
      </c>
      <c r="F37" s="284">
        <f t="shared" si="16"/>
        <v>8475</v>
      </c>
      <c r="G37" s="285">
        <f>F37/$F$9</f>
        <v>0.007359505093906416</v>
      </c>
      <c r="H37" s="286">
        <v>3775</v>
      </c>
      <c r="I37" s="282">
        <v>4538</v>
      </c>
      <c r="J37" s="283">
        <v>0</v>
      </c>
      <c r="K37" s="282">
        <v>0</v>
      </c>
      <c r="L37" s="284">
        <f t="shared" si="17"/>
        <v>8313</v>
      </c>
      <c r="M37" s="287" t="s">
        <v>43</v>
      </c>
      <c r="N37" s="281">
        <v>50661</v>
      </c>
      <c r="O37" s="282">
        <v>45148</v>
      </c>
      <c r="P37" s="283">
        <v>0</v>
      </c>
      <c r="Q37" s="282">
        <v>0</v>
      </c>
      <c r="R37" s="284">
        <f t="shared" si="19"/>
        <v>95809</v>
      </c>
      <c r="S37" s="285">
        <f>R37/$R$9</f>
        <v>0.008482160010213048</v>
      </c>
      <c r="T37" s="286">
        <v>45894</v>
      </c>
      <c r="U37" s="282">
        <v>42290</v>
      </c>
      <c r="V37" s="283">
        <v>0</v>
      </c>
      <c r="W37" s="282">
        <v>0</v>
      </c>
      <c r="X37" s="284">
        <f t="shared" si="20"/>
        <v>88184</v>
      </c>
      <c r="Y37" s="288">
        <f t="shared" si="21"/>
        <v>0.08646693277692097</v>
      </c>
    </row>
    <row r="38" spans="1:25" ht="19.5" customHeight="1">
      <c r="A38" s="329" t="s">
        <v>207</v>
      </c>
      <c r="B38" s="281">
        <v>2763</v>
      </c>
      <c r="C38" s="282">
        <v>2695</v>
      </c>
      <c r="D38" s="283">
        <v>0</v>
      </c>
      <c r="E38" s="282">
        <v>0</v>
      </c>
      <c r="F38" s="284">
        <f t="shared" si="16"/>
        <v>5458</v>
      </c>
      <c r="G38" s="285">
        <f>F38/$F$9</f>
        <v>0.0047396081182939495</v>
      </c>
      <c r="H38" s="286">
        <v>3638</v>
      </c>
      <c r="I38" s="282">
        <v>3120</v>
      </c>
      <c r="J38" s="283"/>
      <c r="K38" s="282"/>
      <c r="L38" s="284">
        <f t="shared" si="17"/>
        <v>6758</v>
      </c>
      <c r="M38" s="287">
        <f>IF(ISERROR(F38/L38-1),"         /0",(F38/L38-1))</f>
        <v>-0.19236460491269602</v>
      </c>
      <c r="N38" s="281">
        <v>38737</v>
      </c>
      <c r="O38" s="282">
        <v>35997</v>
      </c>
      <c r="P38" s="283"/>
      <c r="Q38" s="282"/>
      <c r="R38" s="284">
        <f t="shared" si="19"/>
        <v>74734</v>
      </c>
      <c r="S38" s="285">
        <f>R38/$R$9</f>
        <v>0.00661634863325222</v>
      </c>
      <c r="T38" s="286">
        <v>38270</v>
      </c>
      <c r="U38" s="282">
        <v>35654</v>
      </c>
      <c r="V38" s="283"/>
      <c r="W38" s="282"/>
      <c r="X38" s="284">
        <f t="shared" si="20"/>
        <v>73924</v>
      </c>
      <c r="Y38" s="288">
        <f t="shared" si="21"/>
        <v>0.010957199285752894</v>
      </c>
    </row>
    <row r="39" spans="1:25" ht="19.5" customHeight="1">
      <c r="A39" s="329" t="s">
        <v>208</v>
      </c>
      <c r="B39" s="281">
        <v>1859</v>
      </c>
      <c r="C39" s="282">
        <v>2546</v>
      </c>
      <c r="D39" s="283">
        <v>0</v>
      </c>
      <c r="E39" s="282">
        <v>0</v>
      </c>
      <c r="F39" s="284">
        <f t="shared" si="16"/>
        <v>4405</v>
      </c>
      <c r="G39" s="285">
        <f>F39/$F$9</f>
        <v>0.003825205892466993</v>
      </c>
      <c r="H39" s="286">
        <v>1097</v>
      </c>
      <c r="I39" s="282">
        <v>1776</v>
      </c>
      <c r="J39" s="283"/>
      <c r="K39" s="282"/>
      <c r="L39" s="284">
        <f t="shared" si="17"/>
        <v>2873</v>
      </c>
      <c r="M39" s="287">
        <f>IF(ISERROR(F39/L39-1),"         /0",(F39/L39-1))</f>
        <v>0.5332405151409676</v>
      </c>
      <c r="N39" s="281">
        <v>17242</v>
      </c>
      <c r="O39" s="282">
        <v>20470</v>
      </c>
      <c r="P39" s="283">
        <v>0</v>
      </c>
      <c r="Q39" s="282">
        <v>0</v>
      </c>
      <c r="R39" s="284">
        <f t="shared" si="19"/>
        <v>37712</v>
      </c>
      <c r="S39" s="285">
        <f>R39/$R$9</f>
        <v>0.003338717848063903</v>
      </c>
      <c r="T39" s="286">
        <v>13541</v>
      </c>
      <c r="U39" s="282">
        <v>16515</v>
      </c>
      <c r="V39" s="283"/>
      <c r="W39" s="282"/>
      <c r="X39" s="284">
        <f t="shared" si="20"/>
        <v>30056</v>
      </c>
      <c r="Y39" s="288">
        <f t="shared" si="21"/>
        <v>0.25472451424008513</v>
      </c>
    </row>
    <row r="40" spans="1:25" ht="19.5" customHeight="1">
      <c r="A40" s="329" t="s">
        <v>209</v>
      </c>
      <c r="B40" s="281">
        <v>1969</v>
      </c>
      <c r="C40" s="282">
        <v>2153</v>
      </c>
      <c r="D40" s="283">
        <v>0</v>
      </c>
      <c r="E40" s="282">
        <v>22</v>
      </c>
      <c r="F40" s="284">
        <f t="shared" si="16"/>
        <v>4144</v>
      </c>
      <c r="G40" s="285">
        <f>F40/$F$9</f>
        <v>0.0035985591869201403</v>
      </c>
      <c r="H40" s="286">
        <v>2788</v>
      </c>
      <c r="I40" s="282">
        <v>2993</v>
      </c>
      <c r="J40" s="283"/>
      <c r="K40" s="282"/>
      <c r="L40" s="284">
        <f t="shared" si="17"/>
        <v>5781</v>
      </c>
      <c r="M40" s="287">
        <f>IF(ISERROR(F40/L40-1),"         /0",(F40/L40-1))</f>
        <v>-0.28316900190278493</v>
      </c>
      <c r="N40" s="281">
        <v>24241</v>
      </c>
      <c r="O40" s="282">
        <v>24173</v>
      </c>
      <c r="P40" s="283">
        <v>1445</v>
      </c>
      <c r="Q40" s="282">
        <v>948</v>
      </c>
      <c r="R40" s="284">
        <f t="shared" si="19"/>
        <v>50807</v>
      </c>
      <c r="S40" s="285">
        <f>R40/$R$9</f>
        <v>0.004498044063072304</v>
      </c>
      <c r="T40" s="286">
        <v>27294</v>
      </c>
      <c r="U40" s="282">
        <v>28578</v>
      </c>
      <c r="V40" s="283">
        <v>97</v>
      </c>
      <c r="W40" s="282">
        <v>134</v>
      </c>
      <c r="X40" s="284">
        <f t="shared" si="20"/>
        <v>56103</v>
      </c>
      <c r="Y40" s="288">
        <f t="shared" si="21"/>
        <v>-0.09439780403899967</v>
      </c>
    </row>
    <row r="41" spans="1:25" ht="19.5" customHeight="1" thickBot="1">
      <c r="A41" s="331" t="s">
        <v>175</v>
      </c>
      <c r="B41" s="333">
        <v>0</v>
      </c>
      <c r="C41" s="334">
        <v>0</v>
      </c>
      <c r="D41" s="335">
        <v>272</v>
      </c>
      <c r="E41" s="334">
        <v>327</v>
      </c>
      <c r="F41" s="336">
        <f t="shared" si="16"/>
        <v>599</v>
      </c>
      <c r="G41" s="337">
        <f>F41/$F$9</f>
        <v>0.0005201585311209373</v>
      </c>
      <c r="H41" s="338">
        <v>301</v>
      </c>
      <c r="I41" s="334">
        <v>347</v>
      </c>
      <c r="J41" s="335">
        <v>270</v>
      </c>
      <c r="K41" s="334">
        <v>262</v>
      </c>
      <c r="L41" s="336">
        <f t="shared" si="17"/>
        <v>1180</v>
      </c>
      <c r="M41" s="339">
        <f>IF(ISERROR(F41/L41-1),"         /0",(F41/L41-1))</f>
        <v>-0.49237288135593216</v>
      </c>
      <c r="N41" s="333">
        <v>1078</v>
      </c>
      <c r="O41" s="334">
        <v>1442</v>
      </c>
      <c r="P41" s="335">
        <v>5835</v>
      </c>
      <c r="Q41" s="334">
        <v>6797</v>
      </c>
      <c r="R41" s="336">
        <f t="shared" si="19"/>
        <v>15152</v>
      </c>
      <c r="S41" s="337">
        <f>R41/$R$9</f>
        <v>0.0013414364879577921</v>
      </c>
      <c r="T41" s="338">
        <v>15161</v>
      </c>
      <c r="U41" s="334">
        <v>19079</v>
      </c>
      <c r="V41" s="335">
        <v>1614</v>
      </c>
      <c r="W41" s="334">
        <v>1529</v>
      </c>
      <c r="X41" s="336">
        <f t="shared" si="20"/>
        <v>37383</v>
      </c>
      <c r="Y41" s="340">
        <f t="shared" si="21"/>
        <v>-0.594682074739855</v>
      </c>
    </row>
    <row r="42" ht="6.75" customHeight="1" thickTop="1">
      <c r="A42" s="81"/>
    </row>
    <row r="43" ht="15">
      <c r="A43" s="81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2:Y65536 M42:M65536 Y3 M3 M5:M8 Y5:Y8">
    <cfRule type="cellIs" priority="3" dxfId="101" operator="lessThan" stopIfTrue="1">
      <formula>0</formula>
    </cfRule>
  </conditionalFormatting>
  <conditionalFormatting sqref="M9:M41 Y9:Y41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G6:G8">
    <cfRule type="cellIs" priority="2" dxfId="101" operator="lessThan" stopIfTrue="1">
      <formula>0</formula>
    </cfRule>
  </conditionalFormatting>
  <conditionalFormatting sqref="S6:S8">
    <cfRule type="cellIs" priority="1" dxfId="101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5"/>
  <sheetViews>
    <sheetView showGridLines="0" zoomScale="80" zoomScaleNormal="80" zoomScalePageLayoutView="0" workbookViewId="0" topLeftCell="A1">
      <selection activeCell="T10" sqref="T10:W52"/>
    </sheetView>
  </sheetViews>
  <sheetFormatPr defaultColWidth="8.00390625" defaultRowHeight="15"/>
  <cols>
    <col min="1" max="1" width="29.8515625" style="80" customWidth="1"/>
    <col min="2" max="2" width="9.140625" style="80" customWidth="1"/>
    <col min="3" max="3" width="10.7109375" style="80" customWidth="1"/>
    <col min="4" max="4" width="8.57421875" style="80" bestFit="1" customWidth="1"/>
    <col min="5" max="5" width="10.57421875" style="80" bestFit="1" customWidth="1"/>
    <col min="6" max="6" width="10.140625" style="80" customWidth="1"/>
    <col min="7" max="7" width="11.28125" style="80" bestFit="1" customWidth="1"/>
    <col min="8" max="8" width="10.00390625" style="80" customWidth="1"/>
    <col min="9" max="9" width="10.8515625" style="80" bestFit="1" customWidth="1"/>
    <col min="10" max="10" width="9.00390625" style="80" bestFit="1" customWidth="1"/>
    <col min="11" max="11" width="10.57421875" style="80" bestFit="1" customWidth="1"/>
    <col min="12" max="12" width="9.421875" style="80" customWidth="1"/>
    <col min="13" max="13" width="9.57421875" style="80" customWidth="1"/>
    <col min="14" max="14" width="10.7109375" style="80" customWidth="1"/>
    <col min="15" max="15" width="12.421875" style="80" bestFit="1" customWidth="1"/>
    <col min="16" max="16" width="9.421875" style="80" customWidth="1"/>
    <col min="17" max="17" width="10.57421875" style="80" bestFit="1" customWidth="1"/>
    <col min="18" max="18" width="10.421875" style="80" bestFit="1" customWidth="1"/>
    <col min="19" max="19" width="11.28125" style="80" bestFit="1" customWidth="1"/>
    <col min="20" max="20" width="10.421875" style="80" bestFit="1" customWidth="1"/>
    <col min="21" max="21" width="10.28125" style="80" customWidth="1"/>
    <col min="22" max="22" width="9.421875" style="80" customWidth="1"/>
    <col min="23" max="23" width="10.28125" style="80" customWidth="1"/>
    <col min="24" max="24" width="10.57421875" style="80" customWidth="1"/>
    <col min="25" max="25" width="9.8515625" style="80" bestFit="1" customWidth="1"/>
    <col min="26" max="16384" width="8.00390625" style="80" customWidth="1"/>
  </cols>
  <sheetData>
    <row r="1" spans="24:25" ht="16.5">
      <c r="X1" s="554" t="s">
        <v>26</v>
      </c>
      <c r="Y1" s="554"/>
    </row>
    <row r="2" ht="5.25" customHeight="1" thickBot="1"/>
    <row r="3" spans="1:25" ht="24.75" customHeight="1" thickTop="1">
      <c r="A3" s="586" t="s">
        <v>42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8"/>
    </row>
    <row r="4" spans="1:25" ht="21" customHeight="1" thickBot="1">
      <c r="A4" s="603" t="s">
        <v>40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5"/>
    </row>
    <row r="5" spans="1:25" s="99" customFormat="1" ht="19.5" customHeight="1" thickBot="1" thickTop="1">
      <c r="A5" s="589" t="s">
        <v>39</v>
      </c>
      <c r="B5" s="577" t="s">
        <v>33</v>
      </c>
      <c r="C5" s="578"/>
      <c r="D5" s="578"/>
      <c r="E5" s="578"/>
      <c r="F5" s="578"/>
      <c r="G5" s="578"/>
      <c r="H5" s="578"/>
      <c r="I5" s="578"/>
      <c r="J5" s="579"/>
      <c r="K5" s="579"/>
      <c r="L5" s="579"/>
      <c r="M5" s="580"/>
      <c r="N5" s="581" t="s">
        <v>32</v>
      </c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80"/>
    </row>
    <row r="6" spans="1:25" s="98" customFormat="1" ht="26.25" customHeight="1" thickBot="1">
      <c r="A6" s="590"/>
      <c r="B6" s="584" t="s">
        <v>155</v>
      </c>
      <c r="C6" s="573"/>
      <c r="D6" s="573"/>
      <c r="E6" s="573"/>
      <c r="F6" s="585"/>
      <c r="G6" s="574" t="s">
        <v>31</v>
      </c>
      <c r="H6" s="584" t="s">
        <v>156</v>
      </c>
      <c r="I6" s="573"/>
      <c r="J6" s="573"/>
      <c r="K6" s="573"/>
      <c r="L6" s="585"/>
      <c r="M6" s="574" t="s">
        <v>30</v>
      </c>
      <c r="N6" s="572" t="s">
        <v>157</v>
      </c>
      <c r="O6" s="573"/>
      <c r="P6" s="573"/>
      <c r="Q6" s="573"/>
      <c r="R6" s="573"/>
      <c r="S6" s="574" t="s">
        <v>31</v>
      </c>
      <c r="T6" s="572" t="s">
        <v>158</v>
      </c>
      <c r="U6" s="573"/>
      <c r="V6" s="573"/>
      <c r="W6" s="573"/>
      <c r="X6" s="573"/>
      <c r="Y6" s="574" t="s">
        <v>30</v>
      </c>
    </row>
    <row r="7" spans="1:25" s="93" customFormat="1" ht="26.25" customHeight="1">
      <c r="A7" s="591"/>
      <c r="B7" s="595" t="s">
        <v>20</v>
      </c>
      <c r="C7" s="596"/>
      <c r="D7" s="593" t="s">
        <v>19</v>
      </c>
      <c r="E7" s="594"/>
      <c r="F7" s="582" t="s">
        <v>15</v>
      </c>
      <c r="G7" s="575"/>
      <c r="H7" s="595" t="s">
        <v>20</v>
      </c>
      <c r="I7" s="596"/>
      <c r="J7" s="593" t="s">
        <v>19</v>
      </c>
      <c r="K7" s="594"/>
      <c r="L7" s="582" t="s">
        <v>15</v>
      </c>
      <c r="M7" s="575"/>
      <c r="N7" s="596" t="s">
        <v>20</v>
      </c>
      <c r="O7" s="596"/>
      <c r="P7" s="601" t="s">
        <v>19</v>
      </c>
      <c r="Q7" s="596"/>
      <c r="R7" s="582" t="s">
        <v>15</v>
      </c>
      <c r="S7" s="575"/>
      <c r="T7" s="602" t="s">
        <v>20</v>
      </c>
      <c r="U7" s="594"/>
      <c r="V7" s="593" t="s">
        <v>19</v>
      </c>
      <c r="W7" s="597"/>
      <c r="X7" s="582" t="s">
        <v>15</v>
      </c>
      <c r="Y7" s="575"/>
    </row>
    <row r="8" spans="1:25" s="93" customFormat="1" ht="16.5" customHeight="1" thickBot="1">
      <c r="A8" s="592"/>
      <c r="B8" s="96" t="s">
        <v>28</v>
      </c>
      <c r="C8" s="94" t="s">
        <v>27</v>
      </c>
      <c r="D8" s="95" t="s">
        <v>28</v>
      </c>
      <c r="E8" s="94" t="s">
        <v>27</v>
      </c>
      <c r="F8" s="583"/>
      <c r="G8" s="576"/>
      <c r="H8" s="96" t="s">
        <v>28</v>
      </c>
      <c r="I8" s="94" t="s">
        <v>27</v>
      </c>
      <c r="J8" s="95" t="s">
        <v>28</v>
      </c>
      <c r="K8" s="94" t="s">
        <v>27</v>
      </c>
      <c r="L8" s="583"/>
      <c r="M8" s="576"/>
      <c r="N8" s="96" t="s">
        <v>28</v>
      </c>
      <c r="O8" s="94" t="s">
        <v>27</v>
      </c>
      <c r="P8" s="95" t="s">
        <v>28</v>
      </c>
      <c r="Q8" s="94" t="s">
        <v>27</v>
      </c>
      <c r="R8" s="583"/>
      <c r="S8" s="576"/>
      <c r="T8" s="96" t="s">
        <v>28</v>
      </c>
      <c r="U8" s="94" t="s">
        <v>27</v>
      </c>
      <c r="V8" s="95" t="s">
        <v>28</v>
      </c>
      <c r="W8" s="94" t="s">
        <v>27</v>
      </c>
      <c r="X8" s="583"/>
      <c r="Y8" s="576"/>
    </row>
    <row r="9" spans="1:25" s="82" customFormat="1" ht="18" customHeight="1" thickBot="1" thickTop="1">
      <c r="A9" s="92" t="s">
        <v>22</v>
      </c>
      <c r="B9" s="91">
        <f>SUM(B10:B52)</f>
        <v>28564.664000000004</v>
      </c>
      <c r="C9" s="85">
        <f>SUM(C10:C52)</f>
        <v>17918.414</v>
      </c>
      <c r="D9" s="86">
        <f>SUM(D10:D52)</f>
        <v>6703.6720000000005</v>
      </c>
      <c r="E9" s="85">
        <f>SUM(E10:E52)</f>
        <v>3775.7489999999993</v>
      </c>
      <c r="F9" s="84">
        <f>SUM(B9:E9)</f>
        <v>56962.499</v>
      </c>
      <c r="G9" s="380">
        <f>F9/$F$9</f>
        <v>1</v>
      </c>
      <c r="H9" s="87">
        <f>SUM(H10:H52)</f>
        <v>22667.239999999987</v>
      </c>
      <c r="I9" s="85">
        <f>SUM(I10:I52)</f>
        <v>13770.896999999999</v>
      </c>
      <c r="J9" s="86">
        <f>SUM(J10:J52)</f>
        <v>13365.398000000001</v>
      </c>
      <c r="K9" s="85">
        <f>SUM(K10:K52)</f>
        <v>6515.664</v>
      </c>
      <c r="L9" s="84">
        <f>SUM(H9:K9)</f>
        <v>56319.198999999986</v>
      </c>
      <c r="M9" s="90">
        <f>IF(ISERROR(F9/L9-1),"         /0",(F9/L9-1))</f>
        <v>0.011422392566343476</v>
      </c>
      <c r="N9" s="89">
        <f>SUM(N10:N52)</f>
        <v>241632.02300000004</v>
      </c>
      <c r="O9" s="85">
        <f>SUM(O10:O52)</f>
        <v>145723.14</v>
      </c>
      <c r="P9" s="86">
        <f>SUM(P10:P52)</f>
        <v>116138.38900000001</v>
      </c>
      <c r="Q9" s="85">
        <f>SUM(Q10:Q52)</f>
        <v>49861.868</v>
      </c>
      <c r="R9" s="84">
        <f>SUM(N9:Q9)</f>
        <v>553355.42</v>
      </c>
      <c r="S9" s="380">
        <f>R9/$R$9</f>
        <v>1</v>
      </c>
      <c r="T9" s="87">
        <f>SUM(T10:T52)</f>
        <v>226600.55299999999</v>
      </c>
      <c r="U9" s="85">
        <f>SUM(U10:U52)</f>
        <v>129431.52799999996</v>
      </c>
      <c r="V9" s="86">
        <f>SUM(V10:V52)</f>
        <v>128038.89400000001</v>
      </c>
      <c r="W9" s="85">
        <f>SUM(W10:W52)</f>
        <v>56307.687000000005</v>
      </c>
      <c r="X9" s="84">
        <f>SUM(T9:W9)</f>
        <v>540378.662</v>
      </c>
      <c r="Y9" s="83">
        <f>IF(ISERROR(R9/X9-1),"         /0",(R9/X9-1))</f>
        <v>0.02401419395793991</v>
      </c>
    </row>
    <row r="10" spans="1:25" ht="19.5" customHeight="1" thickTop="1">
      <c r="A10" s="319" t="s">
        <v>179</v>
      </c>
      <c r="B10" s="321">
        <v>8274.393000000002</v>
      </c>
      <c r="C10" s="322">
        <v>5271.8279999999995</v>
      </c>
      <c r="D10" s="323">
        <v>73.521</v>
      </c>
      <c r="E10" s="322">
        <v>0</v>
      </c>
      <c r="F10" s="324">
        <f>SUM(B10:E10)</f>
        <v>13619.742000000002</v>
      </c>
      <c r="G10" s="325">
        <f>F10/$F$9</f>
        <v>0.2391001490296274</v>
      </c>
      <c r="H10" s="326">
        <v>8048.576999999998</v>
      </c>
      <c r="I10" s="322">
        <v>5049.302000000001</v>
      </c>
      <c r="J10" s="323"/>
      <c r="K10" s="322"/>
      <c r="L10" s="324">
        <f>SUM(H10:K10)</f>
        <v>13097.878999999999</v>
      </c>
      <c r="M10" s="327">
        <f>IF(ISERROR(F10/L10-1),"         /0",(F10/L10-1))</f>
        <v>0.039843321197271964</v>
      </c>
      <c r="N10" s="321">
        <v>72918.662</v>
      </c>
      <c r="O10" s="322">
        <v>41334.01399999999</v>
      </c>
      <c r="P10" s="323">
        <v>840.5310000000001</v>
      </c>
      <c r="Q10" s="322">
        <v>250.125</v>
      </c>
      <c r="R10" s="324">
        <f>SUM(N10:Q10)</f>
        <v>115343.33199999998</v>
      </c>
      <c r="S10" s="325">
        <f>R10/$R$9</f>
        <v>0.20844348465946166</v>
      </c>
      <c r="T10" s="326">
        <v>81295.77200000001</v>
      </c>
      <c r="U10" s="322">
        <v>44102.702000000005</v>
      </c>
      <c r="V10" s="323">
        <v>823.5810000000001</v>
      </c>
      <c r="W10" s="322">
        <v>393.762</v>
      </c>
      <c r="X10" s="324">
        <f>SUM(T10:W10)</f>
        <v>126615.81700000002</v>
      </c>
      <c r="Y10" s="328">
        <f>IF(ISERROR(R10/X10-1),"         /0",IF(R10/X10&gt;5,"  *  ",(R10/X10-1)))</f>
        <v>-0.08902904287226643</v>
      </c>
    </row>
    <row r="11" spans="1:25" ht="19.5" customHeight="1">
      <c r="A11" s="329" t="s">
        <v>159</v>
      </c>
      <c r="B11" s="281">
        <v>3899.6079999999997</v>
      </c>
      <c r="C11" s="282">
        <v>3083.353</v>
      </c>
      <c r="D11" s="283">
        <v>1.838</v>
      </c>
      <c r="E11" s="282">
        <v>19.022000000000002</v>
      </c>
      <c r="F11" s="284">
        <f>SUM(B11:E11)</f>
        <v>7003.820999999999</v>
      </c>
      <c r="G11" s="285">
        <f>F11/$F$9</f>
        <v>0.12295494620065736</v>
      </c>
      <c r="H11" s="286">
        <v>2031.7769999999996</v>
      </c>
      <c r="I11" s="282">
        <v>1824.652</v>
      </c>
      <c r="J11" s="283">
        <v>0</v>
      </c>
      <c r="K11" s="282">
        <v>0</v>
      </c>
      <c r="L11" s="284">
        <f>SUM(H11:K11)</f>
        <v>3856.4289999999996</v>
      </c>
      <c r="M11" s="287">
        <f>IF(ISERROR(F11/L11-1),"         /0",(F11/L11-1))</f>
        <v>0.8161415651630044</v>
      </c>
      <c r="N11" s="281">
        <v>34719.948000000026</v>
      </c>
      <c r="O11" s="282">
        <v>28550.176999999996</v>
      </c>
      <c r="P11" s="283">
        <v>70.33500000000001</v>
      </c>
      <c r="Q11" s="282">
        <v>144.442</v>
      </c>
      <c r="R11" s="284">
        <f>SUM(N11:Q11)</f>
        <v>63484.902000000024</v>
      </c>
      <c r="S11" s="285">
        <f>R11/$R$9</f>
        <v>0.11472717119134754</v>
      </c>
      <c r="T11" s="286">
        <v>31507.482999999982</v>
      </c>
      <c r="U11" s="282">
        <v>27322.889999999996</v>
      </c>
      <c r="V11" s="283">
        <v>0</v>
      </c>
      <c r="W11" s="282">
        <v>0</v>
      </c>
      <c r="X11" s="284">
        <f>SUM(T11:W11)</f>
        <v>58830.37299999998</v>
      </c>
      <c r="Y11" s="288">
        <f>IF(ISERROR(R11/X11-1),"         /0",IF(R11/X11&gt;5,"  *  ",(R11/X11-1)))</f>
        <v>0.07911778835738548</v>
      </c>
    </row>
    <row r="12" spans="1:25" ht="19.5" customHeight="1">
      <c r="A12" s="329" t="s">
        <v>210</v>
      </c>
      <c r="B12" s="281">
        <v>2032.905</v>
      </c>
      <c r="C12" s="282">
        <v>1355.5030000000002</v>
      </c>
      <c r="D12" s="283">
        <v>1021.577</v>
      </c>
      <c r="E12" s="282">
        <v>492.68499999999995</v>
      </c>
      <c r="F12" s="284">
        <f>SUM(B12:E12)</f>
        <v>4902.67</v>
      </c>
      <c r="G12" s="285">
        <f>F12/$F$9</f>
        <v>0.0860683798300352</v>
      </c>
      <c r="H12" s="286">
        <v>2058.322</v>
      </c>
      <c r="I12" s="282">
        <v>1090.85</v>
      </c>
      <c r="J12" s="283">
        <v>1503.7939999999999</v>
      </c>
      <c r="K12" s="282">
        <v>692.333</v>
      </c>
      <c r="L12" s="284">
        <f>SUM(H12:K12)</f>
        <v>5345.299</v>
      </c>
      <c r="M12" s="287">
        <f>IF(ISERROR(F12/L12-1),"         /0",(F12/L12-1))</f>
        <v>-0.08280715447349152</v>
      </c>
      <c r="N12" s="281">
        <v>19211.497</v>
      </c>
      <c r="O12" s="282">
        <v>12434.130000000001</v>
      </c>
      <c r="P12" s="283">
        <v>12849.285999999998</v>
      </c>
      <c r="Q12" s="282">
        <v>3524.1910000000003</v>
      </c>
      <c r="R12" s="284">
        <f>SUM(N12:Q12)</f>
        <v>48019.104</v>
      </c>
      <c r="S12" s="285">
        <f>R12/$R$9</f>
        <v>0.08677804944966473</v>
      </c>
      <c r="T12" s="286">
        <v>21442.41</v>
      </c>
      <c r="U12" s="282">
        <v>9164.094000000001</v>
      </c>
      <c r="V12" s="283">
        <v>11617.845</v>
      </c>
      <c r="W12" s="282">
        <v>3922.0830000000005</v>
      </c>
      <c r="X12" s="284">
        <f>SUM(T12:W12)</f>
        <v>46146.432</v>
      </c>
      <c r="Y12" s="288">
        <f>IF(ISERROR(R12/X12-1),"         /0",IF(R12/X12&gt;5,"  *  ",(R12/X12-1)))</f>
        <v>0.040581078944521565</v>
      </c>
    </row>
    <row r="13" spans="1:25" ht="19.5" customHeight="1">
      <c r="A13" s="329" t="s">
        <v>211</v>
      </c>
      <c r="B13" s="281">
        <v>0</v>
      </c>
      <c r="C13" s="282">
        <v>0</v>
      </c>
      <c r="D13" s="283">
        <v>2805.772</v>
      </c>
      <c r="E13" s="282">
        <v>1922.293</v>
      </c>
      <c r="F13" s="284">
        <f>SUM(B13:E13)</f>
        <v>4728.065</v>
      </c>
      <c r="G13" s="285">
        <f>F13/$F$9</f>
        <v>0.08300311754229742</v>
      </c>
      <c r="H13" s="286"/>
      <c r="I13" s="282"/>
      <c r="J13" s="283">
        <v>2893.913</v>
      </c>
      <c r="K13" s="282">
        <v>2261.467</v>
      </c>
      <c r="L13" s="284">
        <f>SUM(H13:K13)</f>
        <v>5155.38</v>
      </c>
      <c r="M13" s="287">
        <f>IF(ISERROR(F13/L13-1),"         /0",(F13/L13-1))</f>
        <v>-0.08288719745198225</v>
      </c>
      <c r="N13" s="281"/>
      <c r="O13" s="282"/>
      <c r="P13" s="283">
        <v>29894.478000000003</v>
      </c>
      <c r="Q13" s="282">
        <v>18556.033000000003</v>
      </c>
      <c r="R13" s="284">
        <f>SUM(N13:Q13)</f>
        <v>48450.511000000006</v>
      </c>
      <c r="S13" s="285">
        <f>R13/$R$9</f>
        <v>0.08755766953543168</v>
      </c>
      <c r="T13" s="286"/>
      <c r="U13" s="282"/>
      <c r="V13" s="283">
        <v>31047.432999999997</v>
      </c>
      <c r="W13" s="282">
        <v>18907.441000000003</v>
      </c>
      <c r="X13" s="284">
        <f>SUM(T13:W13)</f>
        <v>49954.873999999996</v>
      </c>
      <c r="Y13" s="288">
        <f>IF(ISERROR(R13/X13-1),"         /0",IF(R13/X13&gt;5,"  *  ",(R13/X13-1)))</f>
        <v>-0.030114438883380834</v>
      </c>
    </row>
    <row r="14" spans="1:25" ht="19.5" customHeight="1">
      <c r="A14" s="329" t="s">
        <v>212</v>
      </c>
      <c r="B14" s="281">
        <v>2642.699</v>
      </c>
      <c r="C14" s="282">
        <v>909.391</v>
      </c>
      <c r="D14" s="283">
        <v>0</v>
      </c>
      <c r="E14" s="282">
        <v>0</v>
      </c>
      <c r="F14" s="284">
        <f>SUM(B14:E14)</f>
        <v>3552.09</v>
      </c>
      <c r="G14" s="285">
        <f>F14/$F$9</f>
        <v>0.06235839477477981</v>
      </c>
      <c r="H14" s="286"/>
      <c r="I14" s="282"/>
      <c r="J14" s="283">
        <v>2152.3210000000004</v>
      </c>
      <c r="K14" s="282">
        <v>181.60500000000002</v>
      </c>
      <c r="L14" s="284">
        <f>SUM(H14:K14)</f>
        <v>2333.9260000000004</v>
      </c>
      <c r="M14" s="287">
        <f>IF(ISERROR(F14/L14-1),"         /0",(F14/L14-1))</f>
        <v>0.5219377135350476</v>
      </c>
      <c r="N14" s="281">
        <v>9589.934000000001</v>
      </c>
      <c r="O14" s="282">
        <v>2897.9079999999994</v>
      </c>
      <c r="P14" s="283">
        <v>16700.57</v>
      </c>
      <c r="Q14" s="282">
        <v>4488.268</v>
      </c>
      <c r="R14" s="284">
        <f>SUM(N14:Q14)</f>
        <v>33676.68</v>
      </c>
      <c r="S14" s="285">
        <f>R14/$R$9</f>
        <v>0.06085904065058222</v>
      </c>
      <c r="T14" s="286"/>
      <c r="U14" s="282"/>
      <c r="V14" s="283">
        <v>26651.054</v>
      </c>
      <c r="W14" s="282">
        <v>8627.726999999999</v>
      </c>
      <c r="X14" s="284">
        <f>SUM(T14:W14)</f>
        <v>35278.781</v>
      </c>
      <c r="Y14" s="288">
        <f>IF(ISERROR(R14/X14-1),"         /0",IF(R14/X14&gt;5,"  *  ",(R14/X14-1)))</f>
        <v>-0.045412595180088666</v>
      </c>
    </row>
    <row r="15" spans="1:25" ht="19.5" customHeight="1">
      <c r="A15" s="329" t="s">
        <v>213</v>
      </c>
      <c r="B15" s="281">
        <v>2586.639</v>
      </c>
      <c r="C15" s="282">
        <v>257.346</v>
      </c>
      <c r="D15" s="283">
        <v>0</v>
      </c>
      <c r="E15" s="282">
        <v>8.402</v>
      </c>
      <c r="F15" s="284">
        <f>SUM(B15:E15)</f>
        <v>2852.387</v>
      </c>
      <c r="G15" s="285">
        <f>F15/$F$9</f>
        <v>0.05007482203335215</v>
      </c>
      <c r="H15" s="286">
        <v>1956.846</v>
      </c>
      <c r="I15" s="282">
        <v>354.986</v>
      </c>
      <c r="J15" s="283"/>
      <c r="K15" s="282">
        <v>0.124</v>
      </c>
      <c r="L15" s="284">
        <f>SUM(H15:K15)</f>
        <v>2311.9559999999997</v>
      </c>
      <c r="M15" s="287">
        <f>IF(ISERROR(F15/L15-1),"         /0",(F15/L15-1))</f>
        <v>0.2337548811482575</v>
      </c>
      <c r="N15" s="281">
        <v>16742.668999999998</v>
      </c>
      <c r="O15" s="282">
        <v>1840.1480000000006</v>
      </c>
      <c r="P15" s="283"/>
      <c r="Q15" s="282">
        <v>370.597</v>
      </c>
      <c r="R15" s="284">
        <f>SUM(N15:Q15)</f>
        <v>18953.414</v>
      </c>
      <c r="S15" s="285">
        <f>R15/$R$9</f>
        <v>0.0342517906484046</v>
      </c>
      <c r="T15" s="286">
        <v>15577.822999999999</v>
      </c>
      <c r="U15" s="282">
        <v>1400.1049999999996</v>
      </c>
      <c r="V15" s="283"/>
      <c r="W15" s="282">
        <v>0.124</v>
      </c>
      <c r="X15" s="284">
        <f>SUM(T15:W15)</f>
        <v>16978.052</v>
      </c>
      <c r="Y15" s="288">
        <f>IF(ISERROR(R15/X15-1),"         /0",IF(R15/X15&gt;5,"  *  ",(R15/X15-1)))</f>
        <v>0.11634797678791431</v>
      </c>
    </row>
    <row r="16" spans="1:25" ht="19.5" customHeight="1">
      <c r="A16" s="329" t="s">
        <v>214</v>
      </c>
      <c r="B16" s="281">
        <v>1011.682</v>
      </c>
      <c r="C16" s="282">
        <v>1109.426</v>
      </c>
      <c r="D16" s="283">
        <v>0</v>
      </c>
      <c r="E16" s="282">
        <v>0</v>
      </c>
      <c r="F16" s="284">
        <f>SUM(B16:E16)</f>
        <v>2121.108</v>
      </c>
      <c r="G16" s="285">
        <f>F16/$F$9</f>
        <v>0.03723691967938415</v>
      </c>
      <c r="H16" s="286"/>
      <c r="I16" s="282"/>
      <c r="J16" s="283"/>
      <c r="K16" s="282"/>
      <c r="L16" s="284">
        <f>SUM(H16:K16)</f>
        <v>0</v>
      </c>
      <c r="M16" s="287" t="str">
        <f>IF(ISERROR(F16/L16-1),"         /0",(F16/L16-1))</f>
        <v>         /0</v>
      </c>
      <c r="N16" s="281">
        <v>9338.701000000001</v>
      </c>
      <c r="O16" s="282">
        <v>8567.94</v>
      </c>
      <c r="P16" s="283"/>
      <c r="Q16" s="282"/>
      <c r="R16" s="284">
        <f>SUM(N16:Q16)</f>
        <v>17906.641000000003</v>
      </c>
      <c r="S16" s="285">
        <f>R16/$R$9</f>
        <v>0.03236010772244718</v>
      </c>
      <c r="T16" s="286"/>
      <c r="U16" s="282"/>
      <c r="V16" s="283"/>
      <c r="W16" s="282"/>
      <c r="X16" s="284">
        <f>SUM(T16:W16)</f>
        <v>0</v>
      </c>
      <c r="Y16" s="288" t="str">
        <f>IF(ISERROR(R16/X16-1),"         /0",IF(R16/X16&gt;5,"  *  ",(R16/X16-1)))</f>
        <v>         /0</v>
      </c>
    </row>
    <row r="17" spans="1:25" ht="19.5" customHeight="1">
      <c r="A17" s="329" t="s">
        <v>192</v>
      </c>
      <c r="B17" s="281">
        <v>328.821</v>
      </c>
      <c r="C17" s="282">
        <v>296.29499999999996</v>
      </c>
      <c r="D17" s="283">
        <v>813.82</v>
      </c>
      <c r="E17" s="282">
        <v>241.527</v>
      </c>
      <c r="F17" s="284">
        <f aca="true" t="shared" si="0" ref="F17:F24">SUM(B17:E17)</f>
        <v>1680.4630000000002</v>
      </c>
      <c r="G17" s="285">
        <f aca="true" t="shared" si="1" ref="G17:G24">F17/$F$9</f>
        <v>0.029501216229997216</v>
      </c>
      <c r="H17" s="286">
        <v>242.854</v>
      </c>
      <c r="I17" s="282">
        <v>120.773</v>
      </c>
      <c r="J17" s="283">
        <v>508.904</v>
      </c>
      <c r="K17" s="282">
        <v>35.486000000000004</v>
      </c>
      <c r="L17" s="284">
        <f aca="true" t="shared" si="2" ref="L17:L24">SUM(H17:K17)</f>
        <v>908.0169999999999</v>
      </c>
      <c r="M17" s="287">
        <f aca="true" t="shared" si="3" ref="M17:M24">IF(ISERROR(F17/L17-1),"         /0",(F17/L17-1))</f>
        <v>0.8506955266256031</v>
      </c>
      <c r="N17" s="281">
        <v>806.475</v>
      </c>
      <c r="O17" s="282">
        <v>792.5919999999999</v>
      </c>
      <c r="P17" s="283">
        <v>7219.645</v>
      </c>
      <c r="Q17" s="282">
        <v>2007.2</v>
      </c>
      <c r="R17" s="284">
        <f aca="true" t="shared" si="4" ref="R17:R24">SUM(N17:Q17)</f>
        <v>10825.912</v>
      </c>
      <c r="S17" s="285">
        <f aca="true" t="shared" si="5" ref="S17:S24">R17/$R$9</f>
        <v>0.019564120289993724</v>
      </c>
      <c r="T17" s="286">
        <v>350.016</v>
      </c>
      <c r="U17" s="282">
        <v>235.497</v>
      </c>
      <c r="V17" s="283">
        <v>4079.2449999999994</v>
      </c>
      <c r="W17" s="282">
        <v>313.66399999999993</v>
      </c>
      <c r="X17" s="284">
        <f aca="true" t="shared" si="6" ref="X17:X24">SUM(T17:W17)</f>
        <v>4978.422</v>
      </c>
      <c r="Y17" s="288">
        <f aca="true" t="shared" si="7" ref="Y17:Y24">IF(ISERROR(R17/X17-1),"         /0",IF(R17/X17&gt;5,"  *  ",(R17/X17-1)))</f>
        <v>1.1745669611776584</v>
      </c>
    </row>
    <row r="18" spans="1:25" ht="19.5" customHeight="1">
      <c r="A18" s="329" t="s">
        <v>215</v>
      </c>
      <c r="B18" s="281">
        <v>853.0070000000001</v>
      </c>
      <c r="C18" s="282">
        <v>465.222</v>
      </c>
      <c r="D18" s="283">
        <v>0</v>
      </c>
      <c r="E18" s="282">
        <v>0</v>
      </c>
      <c r="F18" s="284">
        <f t="shared" si="0"/>
        <v>1318.229</v>
      </c>
      <c r="G18" s="285">
        <f t="shared" si="1"/>
        <v>0.02314205000029932</v>
      </c>
      <c r="H18" s="286">
        <v>913.5699999999999</v>
      </c>
      <c r="I18" s="282">
        <v>592.2840000000001</v>
      </c>
      <c r="J18" s="283"/>
      <c r="K18" s="282"/>
      <c r="L18" s="284">
        <f t="shared" si="2"/>
        <v>1505.854</v>
      </c>
      <c r="M18" s="287">
        <f t="shared" si="3"/>
        <v>-0.12459707249175556</v>
      </c>
      <c r="N18" s="281">
        <v>8618.067000000003</v>
      </c>
      <c r="O18" s="282">
        <v>4445.022999999999</v>
      </c>
      <c r="P18" s="283"/>
      <c r="Q18" s="282"/>
      <c r="R18" s="284">
        <f t="shared" si="4"/>
        <v>13063.090000000002</v>
      </c>
      <c r="S18" s="285">
        <f t="shared" si="5"/>
        <v>0.02360705168479239</v>
      </c>
      <c r="T18" s="286">
        <v>9222.989000000001</v>
      </c>
      <c r="U18" s="282">
        <v>4017.4530000000004</v>
      </c>
      <c r="V18" s="283">
        <v>124.643</v>
      </c>
      <c r="W18" s="282">
        <v>40.074</v>
      </c>
      <c r="X18" s="284">
        <f t="shared" si="6"/>
        <v>13405.159000000003</v>
      </c>
      <c r="Y18" s="288">
        <f t="shared" si="7"/>
        <v>-0.02551771299393024</v>
      </c>
    </row>
    <row r="19" spans="1:25" ht="19.5" customHeight="1">
      <c r="A19" s="329" t="s">
        <v>176</v>
      </c>
      <c r="B19" s="281">
        <v>739.69</v>
      </c>
      <c r="C19" s="282">
        <v>569.996</v>
      </c>
      <c r="D19" s="283">
        <v>0</v>
      </c>
      <c r="E19" s="282">
        <v>0</v>
      </c>
      <c r="F19" s="284">
        <f t="shared" si="0"/>
        <v>1309.6860000000001</v>
      </c>
      <c r="G19" s="285">
        <f t="shared" si="1"/>
        <v>0.022992074136354165</v>
      </c>
      <c r="H19" s="286">
        <v>697.0059999999999</v>
      </c>
      <c r="I19" s="282">
        <v>539.087</v>
      </c>
      <c r="J19" s="283"/>
      <c r="K19" s="282"/>
      <c r="L19" s="284">
        <f t="shared" si="2"/>
        <v>1236.0929999999998</v>
      </c>
      <c r="M19" s="287">
        <f t="shared" si="3"/>
        <v>0.05953678242656535</v>
      </c>
      <c r="N19" s="281">
        <v>4911.718999999999</v>
      </c>
      <c r="O19" s="282">
        <v>3972.628000000001</v>
      </c>
      <c r="P19" s="283"/>
      <c r="Q19" s="282"/>
      <c r="R19" s="284">
        <f t="shared" si="4"/>
        <v>8884.347</v>
      </c>
      <c r="S19" s="285">
        <f t="shared" si="5"/>
        <v>0.016055407932933953</v>
      </c>
      <c r="T19" s="286">
        <v>4586.862000000001</v>
      </c>
      <c r="U19" s="282">
        <v>3384.8269999999998</v>
      </c>
      <c r="V19" s="283"/>
      <c r="W19" s="282"/>
      <c r="X19" s="284">
        <f t="shared" si="6"/>
        <v>7971.689</v>
      </c>
      <c r="Y19" s="288">
        <f t="shared" si="7"/>
        <v>0.11448740662110612</v>
      </c>
    </row>
    <row r="20" spans="1:25" ht="19.5" customHeight="1">
      <c r="A20" s="329" t="s">
        <v>216</v>
      </c>
      <c r="B20" s="281">
        <v>0</v>
      </c>
      <c r="C20" s="282">
        <v>0</v>
      </c>
      <c r="D20" s="283">
        <v>613.728</v>
      </c>
      <c r="E20" s="282">
        <v>507.886</v>
      </c>
      <c r="F20" s="284">
        <f t="shared" si="0"/>
        <v>1121.614</v>
      </c>
      <c r="G20" s="285">
        <f t="shared" si="1"/>
        <v>0.019690393147955114</v>
      </c>
      <c r="H20" s="286"/>
      <c r="I20" s="282"/>
      <c r="J20" s="283"/>
      <c r="K20" s="282"/>
      <c r="L20" s="284">
        <f t="shared" si="2"/>
        <v>0</v>
      </c>
      <c r="M20" s="287" t="str">
        <f t="shared" si="3"/>
        <v>         /0</v>
      </c>
      <c r="N20" s="281"/>
      <c r="O20" s="282"/>
      <c r="P20" s="283">
        <v>1284.694</v>
      </c>
      <c r="Q20" s="282">
        <v>1008.094</v>
      </c>
      <c r="R20" s="284">
        <f t="shared" si="4"/>
        <v>2292.788</v>
      </c>
      <c r="S20" s="285">
        <f t="shared" si="5"/>
        <v>0.004143427383434682</v>
      </c>
      <c r="T20" s="286"/>
      <c r="U20" s="282"/>
      <c r="V20" s="283"/>
      <c r="W20" s="282"/>
      <c r="X20" s="284">
        <f t="shared" si="6"/>
        <v>0</v>
      </c>
      <c r="Y20" s="288" t="str">
        <f t="shared" si="7"/>
        <v>         /0</v>
      </c>
    </row>
    <row r="21" spans="1:25" ht="19.5" customHeight="1">
      <c r="A21" s="329" t="s">
        <v>178</v>
      </c>
      <c r="B21" s="281">
        <v>309.182</v>
      </c>
      <c r="C21" s="282">
        <v>259.529</v>
      </c>
      <c r="D21" s="283">
        <v>290.179</v>
      </c>
      <c r="E21" s="282">
        <v>108.594</v>
      </c>
      <c r="F21" s="284">
        <f t="shared" si="0"/>
        <v>967.4839999999999</v>
      </c>
      <c r="G21" s="285">
        <f t="shared" si="1"/>
        <v>0.016984577871135883</v>
      </c>
      <c r="H21" s="286">
        <v>379.953</v>
      </c>
      <c r="I21" s="282">
        <v>280.574</v>
      </c>
      <c r="J21" s="283">
        <v>440.5799999999999</v>
      </c>
      <c r="K21" s="282">
        <v>220.31</v>
      </c>
      <c r="L21" s="284">
        <f t="shared" si="2"/>
        <v>1321.417</v>
      </c>
      <c r="M21" s="287">
        <f t="shared" si="3"/>
        <v>-0.26784353462987087</v>
      </c>
      <c r="N21" s="281">
        <v>3595.7579999999984</v>
      </c>
      <c r="O21" s="282">
        <v>2403.2089999999994</v>
      </c>
      <c r="P21" s="283">
        <v>4990.757999999999</v>
      </c>
      <c r="Q21" s="282">
        <v>2390.664</v>
      </c>
      <c r="R21" s="284">
        <f t="shared" si="4"/>
        <v>13380.388999999997</v>
      </c>
      <c r="S21" s="285">
        <f t="shared" si="5"/>
        <v>0.024180460724501435</v>
      </c>
      <c r="T21" s="286">
        <v>3673.073</v>
      </c>
      <c r="U21" s="282">
        <v>2439.4280000000003</v>
      </c>
      <c r="V21" s="283">
        <v>2622.8670000000006</v>
      </c>
      <c r="W21" s="282">
        <v>1583.484</v>
      </c>
      <c r="X21" s="284">
        <f t="shared" si="6"/>
        <v>10318.852</v>
      </c>
      <c r="Y21" s="288">
        <f t="shared" si="7"/>
        <v>0.2966935662998167</v>
      </c>
    </row>
    <row r="22" spans="1:25" ht="19.5" customHeight="1">
      <c r="A22" s="329" t="s">
        <v>217</v>
      </c>
      <c r="B22" s="281">
        <v>792.525</v>
      </c>
      <c r="C22" s="282">
        <v>148.644</v>
      </c>
      <c r="D22" s="283">
        <v>0</v>
      </c>
      <c r="E22" s="282">
        <v>0</v>
      </c>
      <c r="F22" s="284">
        <f t="shared" si="0"/>
        <v>941.169</v>
      </c>
      <c r="G22" s="285">
        <f t="shared" si="1"/>
        <v>0.016522607268336313</v>
      </c>
      <c r="H22" s="286">
        <v>922.53</v>
      </c>
      <c r="I22" s="282">
        <v>110.023</v>
      </c>
      <c r="J22" s="283"/>
      <c r="K22" s="282"/>
      <c r="L22" s="284">
        <f t="shared" si="2"/>
        <v>1032.5529999999999</v>
      </c>
      <c r="M22" s="287">
        <f t="shared" si="3"/>
        <v>-0.08850296304402772</v>
      </c>
      <c r="N22" s="281">
        <v>8051.071999999999</v>
      </c>
      <c r="O22" s="282">
        <v>1283.248</v>
      </c>
      <c r="P22" s="283">
        <v>0</v>
      </c>
      <c r="Q22" s="282">
        <v>20.6</v>
      </c>
      <c r="R22" s="284">
        <f t="shared" si="4"/>
        <v>9354.92</v>
      </c>
      <c r="S22" s="285">
        <f t="shared" si="5"/>
        <v>0.016905807121216955</v>
      </c>
      <c r="T22" s="286">
        <v>8161.225000000001</v>
      </c>
      <c r="U22" s="282">
        <v>750.51</v>
      </c>
      <c r="V22" s="283"/>
      <c r="W22" s="282"/>
      <c r="X22" s="284">
        <f t="shared" si="6"/>
        <v>8911.735</v>
      </c>
      <c r="Y22" s="288">
        <f t="shared" si="7"/>
        <v>0.049730495801322494</v>
      </c>
    </row>
    <row r="23" spans="1:25" ht="19.5" customHeight="1">
      <c r="A23" s="329" t="s">
        <v>188</v>
      </c>
      <c r="B23" s="281">
        <v>352.807</v>
      </c>
      <c r="C23" s="282">
        <v>586.357</v>
      </c>
      <c r="D23" s="283">
        <v>0</v>
      </c>
      <c r="E23" s="282">
        <v>0</v>
      </c>
      <c r="F23" s="284">
        <f t="shared" si="0"/>
        <v>939.164</v>
      </c>
      <c r="G23" s="285">
        <f t="shared" si="1"/>
        <v>0.01648740867215113</v>
      </c>
      <c r="H23" s="286">
        <v>494.449</v>
      </c>
      <c r="I23" s="282">
        <v>309.464</v>
      </c>
      <c r="J23" s="283"/>
      <c r="K23" s="282"/>
      <c r="L23" s="284">
        <f t="shared" si="2"/>
        <v>803.913</v>
      </c>
      <c r="M23" s="287">
        <f t="shared" si="3"/>
        <v>0.16824084198165723</v>
      </c>
      <c r="N23" s="281">
        <v>3559.3940000000002</v>
      </c>
      <c r="O23" s="282">
        <v>4960.875</v>
      </c>
      <c r="P23" s="283">
        <v>0</v>
      </c>
      <c r="Q23" s="282">
        <v>0</v>
      </c>
      <c r="R23" s="284">
        <f t="shared" si="4"/>
        <v>8520.269</v>
      </c>
      <c r="S23" s="285">
        <f t="shared" si="5"/>
        <v>0.015397461906128975</v>
      </c>
      <c r="T23" s="286">
        <v>3818.8710000000005</v>
      </c>
      <c r="U23" s="282">
        <v>3193.887</v>
      </c>
      <c r="V23" s="283"/>
      <c r="W23" s="282"/>
      <c r="X23" s="284">
        <f t="shared" si="6"/>
        <v>7012.758000000001</v>
      </c>
      <c r="Y23" s="288">
        <f t="shared" si="7"/>
        <v>0.21496692171610654</v>
      </c>
    </row>
    <row r="24" spans="1:25" ht="19.5" customHeight="1">
      <c r="A24" s="329" t="s">
        <v>218</v>
      </c>
      <c r="B24" s="281">
        <v>446.911</v>
      </c>
      <c r="C24" s="282">
        <v>485.039</v>
      </c>
      <c r="D24" s="283">
        <v>0</v>
      </c>
      <c r="E24" s="282">
        <v>0</v>
      </c>
      <c r="F24" s="284">
        <f t="shared" si="0"/>
        <v>931.95</v>
      </c>
      <c r="G24" s="285">
        <f t="shared" si="1"/>
        <v>0.016360763947522738</v>
      </c>
      <c r="H24" s="286">
        <v>383.976</v>
      </c>
      <c r="I24" s="282">
        <v>343.049</v>
      </c>
      <c r="J24" s="283"/>
      <c r="K24" s="282"/>
      <c r="L24" s="284">
        <f t="shared" si="2"/>
        <v>727.025</v>
      </c>
      <c r="M24" s="287">
        <f t="shared" si="3"/>
        <v>0.2818678862487536</v>
      </c>
      <c r="N24" s="281">
        <v>4306.320000000001</v>
      </c>
      <c r="O24" s="282">
        <v>4099.438</v>
      </c>
      <c r="P24" s="283"/>
      <c r="Q24" s="282"/>
      <c r="R24" s="284">
        <f t="shared" si="4"/>
        <v>8405.758000000002</v>
      </c>
      <c r="S24" s="285">
        <f t="shared" si="5"/>
        <v>0.015190522575888026</v>
      </c>
      <c r="T24" s="286">
        <v>3166.543</v>
      </c>
      <c r="U24" s="282">
        <v>3363.9719999999998</v>
      </c>
      <c r="V24" s="283"/>
      <c r="W24" s="282"/>
      <c r="X24" s="284">
        <f t="shared" si="6"/>
        <v>6530.514999999999</v>
      </c>
      <c r="Y24" s="288">
        <f t="shared" si="7"/>
        <v>0.2871508602307784</v>
      </c>
    </row>
    <row r="25" spans="1:25" ht="19.5" customHeight="1">
      <c r="A25" s="329" t="s">
        <v>177</v>
      </c>
      <c r="B25" s="281">
        <v>543.205</v>
      </c>
      <c r="C25" s="282">
        <v>172.20999999999998</v>
      </c>
      <c r="D25" s="283">
        <v>0</v>
      </c>
      <c r="E25" s="282">
        <v>0</v>
      </c>
      <c r="F25" s="284">
        <f>SUM(B25:E25)</f>
        <v>715.415</v>
      </c>
      <c r="G25" s="285">
        <f>F25/$F$9</f>
        <v>0.012559403336570608</v>
      </c>
      <c r="H25" s="286">
        <v>232.813</v>
      </c>
      <c r="I25" s="282">
        <v>120.69999999999999</v>
      </c>
      <c r="J25" s="283"/>
      <c r="K25" s="282"/>
      <c r="L25" s="284">
        <f>SUM(H25:K25)</f>
        <v>353.513</v>
      </c>
      <c r="M25" s="287">
        <f>IF(ISERROR(F25/L25-1),"         /0",(F25/L25-1))</f>
        <v>1.0237303861527018</v>
      </c>
      <c r="N25" s="281">
        <v>4204.371999999999</v>
      </c>
      <c r="O25" s="282">
        <v>1811.1269999999997</v>
      </c>
      <c r="P25" s="283"/>
      <c r="Q25" s="282"/>
      <c r="R25" s="284">
        <f>SUM(N25:Q25)</f>
        <v>6015.498999999999</v>
      </c>
      <c r="S25" s="285">
        <f>R25/$R$9</f>
        <v>0.010870949813774297</v>
      </c>
      <c r="T25" s="286">
        <v>1701.0929999999998</v>
      </c>
      <c r="U25" s="282">
        <v>1199.1480000000001</v>
      </c>
      <c r="V25" s="283"/>
      <c r="W25" s="282"/>
      <c r="X25" s="284">
        <f>SUM(T25:W25)</f>
        <v>2900.241</v>
      </c>
      <c r="Y25" s="288">
        <f>IF(ISERROR(R25/X25-1),"         /0",IF(R25/X25&gt;5,"  *  ",(R25/X25-1)))</f>
        <v>1.0741376320105807</v>
      </c>
    </row>
    <row r="26" spans="1:25" ht="19.5" customHeight="1">
      <c r="A26" s="329" t="s">
        <v>219</v>
      </c>
      <c r="B26" s="281">
        <v>444.015</v>
      </c>
      <c r="C26" s="282">
        <v>229.057</v>
      </c>
      <c r="D26" s="283">
        <v>0</v>
      </c>
      <c r="E26" s="282">
        <v>0</v>
      </c>
      <c r="F26" s="284">
        <f>SUM(B26:E26)</f>
        <v>673.072</v>
      </c>
      <c r="G26" s="285">
        <f>F26/$F$9</f>
        <v>0.011816054629204382</v>
      </c>
      <c r="H26" s="286">
        <v>373.433</v>
      </c>
      <c r="I26" s="282">
        <v>217.59900000000002</v>
      </c>
      <c r="J26" s="283"/>
      <c r="K26" s="282"/>
      <c r="L26" s="284">
        <f>SUM(H26:K26)</f>
        <v>591.032</v>
      </c>
      <c r="M26" s="287">
        <f>IF(ISERROR(F26/L26-1),"         /0",(F26/L26-1))</f>
        <v>0.13880805100231441</v>
      </c>
      <c r="N26" s="281">
        <v>900.2280000000001</v>
      </c>
      <c r="O26" s="282">
        <v>583.468</v>
      </c>
      <c r="P26" s="283"/>
      <c r="Q26" s="282"/>
      <c r="R26" s="284">
        <f>SUM(N26:Q26)</f>
        <v>1483.696</v>
      </c>
      <c r="S26" s="285">
        <f>R26/$R$9</f>
        <v>0.002681271288532784</v>
      </c>
      <c r="T26" s="286">
        <v>3387.711000000001</v>
      </c>
      <c r="U26" s="282">
        <v>2187.656</v>
      </c>
      <c r="V26" s="283"/>
      <c r="W26" s="282"/>
      <c r="X26" s="284">
        <f>SUM(T26:W26)</f>
        <v>5575.367000000001</v>
      </c>
      <c r="Y26" s="288">
        <f>IF(ISERROR(R26/X26-1),"         /0",IF(R26/X26&gt;5,"  *  ",(R26/X26-1)))</f>
        <v>-0.733883706668996</v>
      </c>
    </row>
    <row r="27" spans="1:25" ht="19.5" customHeight="1">
      <c r="A27" s="329" t="s">
        <v>164</v>
      </c>
      <c r="B27" s="281">
        <v>525.5020000000001</v>
      </c>
      <c r="C27" s="282">
        <v>129.007</v>
      </c>
      <c r="D27" s="283">
        <v>0</v>
      </c>
      <c r="E27" s="282">
        <v>0</v>
      </c>
      <c r="F27" s="284">
        <f>SUM(B27:E27)</f>
        <v>654.509</v>
      </c>
      <c r="G27" s="285">
        <f>F27/$F$9</f>
        <v>0.011490173561381146</v>
      </c>
      <c r="H27" s="286">
        <v>599.855</v>
      </c>
      <c r="I27" s="282">
        <v>127.69300000000001</v>
      </c>
      <c r="J27" s="283">
        <v>0</v>
      </c>
      <c r="K27" s="282">
        <v>0</v>
      </c>
      <c r="L27" s="284">
        <f>SUM(H27:K27)</f>
        <v>727.548</v>
      </c>
      <c r="M27" s="287">
        <f>IF(ISERROR(F27/L27-1),"         /0",(F27/L27-1))</f>
        <v>-0.10039062714762459</v>
      </c>
      <c r="N27" s="281">
        <v>4992.356999999999</v>
      </c>
      <c r="O27" s="282">
        <v>1334.3530000000007</v>
      </c>
      <c r="P27" s="283">
        <v>1.5139999999999998</v>
      </c>
      <c r="Q27" s="282">
        <v>0</v>
      </c>
      <c r="R27" s="284">
        <f>SUM(N27:Q27)</f>
        <v>6328.224</v>
      </c>
      <c r="S27" s="285">
        <f>R27/$R$9</f>
        <v>0.01143609291836339</v>
      </c>
      <c r="T27" s="286">
        <v>4298.134000000001</v>
      </c>
      <c r="U27" s="282">
        <v>1247.7070000000003</v>
      </c>
      <c r="V27" s="283">
        <v>0</v>
      </c>
      <c r="W27" s="282">
        <v>0</v>
      </c>
      <c r="X27" s="284">
        <f>SUM(T27:W27)</f>
        <v>5545.841000000001</v>
      </c>
      <c r="Y27" s="288">
        <f>IF(ISERROR(R27/X27-1),"         /0",IF(R27/X27&gt;5,"  *  ",(R27/X27-1)))</f>
        <v>0.1410756276640457</v>
      </c>
    </row>
    <row r="28" spans="1:25" ht="19.5" customHeight="1">
      <c r="A28" s="329" t="s">
        <v>208</v>
      </c>
      <c r="B28" s="281">
        <v>0</v>
      </c>
      <c r="C28" s="282">
        <v>0</v>
      </c>
      <c r="D28" s="283">
        <v>395.577</v>
      </c>
      <c r="E28" s="282">
        <v>220.113</v>
      </c>
      <c r="F28" s="284">
        <f>SUM(B28:E28)</f>
        <v>615.69</v>
      </c>
      <c r="G28" s="285">
        <f>F28/$F$9</f>
        <v>0.010808690117334915</v>
      </c>
      <c r="H28" s="286">
        <v>0</v>
      </c>
      <c r="I28" s="282">
        <v>0</v>
      </c>
      <c r="J28" s="283"/>
      <c r="K28" s="282"/>
      <c r="L28" s="284">
        <f>SUM(H28:K28)</f>
        <v>0</v>
      </c>
      <c r="M28" s="287" t="str">
        <f>IF(ISERROR(F28/L28-1),"         /0",(F28/L28-1))</f>
        <v>         /0</v>
      </c>
      <c r="N28" s="281">
        <v>0</v>
      </c>
      <c r="O28" s="282">
        <v>0</v>
      </c>
      <c r="P28" s="283">
        <v>2027.161</v>
      </c>
      <c r="Q28" s="282">
        <v>1149.935</v>
      </c>
      <c r="R28" s="284">
        <f>SUM(N28:Q28)</f>
        <v>3177.096</v>
      </c>
      <c r="S28" s="285">
        <f>R28/$R$9</f>
        <v>0.005741510582836615</v>
      </c>
      <c r="T28" s="286">
        <v>0</v>
      </c>
      <c r="U28" s="282">
        <v>0</v>
      </c>
      <c r="V28" s="283"/>
      <c r="W28" s="282"/>
      <c r="X28" s="284">
        <f>SUM(T28:W28)</f>
        <v>0</v>
      </c>
      <c r="Y28" s="288" t="str">
        <f>IF(ISERROR(R28/X28-1),"         /0",IF(R28/X28&gt;5,"  *  ",(R28/X28-1)))</f>
        <v>         /0</v>
      </c>
    </row>
    <row r="29" spans="1:25" ht="19.5" customHeight="1">
      <c r="A29" s="329" t="s">
        <v>220</v>
      </c>
      <c r="B29" s="281">
        <v>230.816</v>
      </c>
      <c r="C29" s="282">
        <v>349.994</v>
      </c>
      <c r="D29" s="283">
        <v>0</v>
      </c>
      <c r="E29" s="282">
        <v>0</v>
      </c>
      <c r="F29" s="284">
        <f>SUM(B29:E29)</f>
        <v>580.8100000000001</v>
      </c>
      <c r="G29" s="285">
        <f>F29/$F$9</f>
        <v>0.01019635743157968</v>
      </c>
      <c r="H29" s="286">
        <v>173.825</v>
      </c>
      <c r="I29" s="282">
        <v>346.239</v>
      </c>
      <c r="J29" s="283">
        <v>31.583</v>
      </c>
      <c r="K29" s="282"/>
      <c r="L29" s="284">
        <f>SUM(H29:K29)</f>
        <v>551.6469999999999</v>
      </c>
      <c r="M29" s="287">
        <f>IF(ISERROR(F29/L29-1),"         /0",(F29/L29-1))</f>
        <v>0.05286532873377392</v>
      </c>
      <c r="N29" s="281">
        <v>2537.2989999999995</v>
      </c>
      <c r="O29" s="282">
        <v>3084.9539999999997</v>
      </c>
      <c r="P29" s="283">
        <v>178.132</v>
      </c>
      <c r="Q29" s="282">
        <v>140.414</v>
      </c>
      <c r="R29" s="284">
        <f>SUM(N29:Q29)</f>
        <v>5940.798999999998</v>
      </c>
      <c r="S29" s="285">
        <f>R29/$R$9</f>
        <v>0.010735955202173674</v>
      </c>
      <c r="T29" s="286">
        <v>1923.141</v>
      </c>
      <c r="U29" s="282">
        <v>3021.227</v>
      </c>
      <c r="V29" s="283">
        <v>342.58500000000004</v>
      </c>
      <c r="W29" s="282"/>
      <c r="X29" s="284">
        <f>SUM(T29:W29)</f>
        <v>5286.953</v>
      </c>
      <c r="Y29" s="288">
        <f>IF(ISERROR(R29/X29-1),"         /0",IF(R29/X29&gt;5,"  *  ",(R29/X29-1)))</f>
        <v>0.12367161198520171</v>
      </c>
    </row>
    <row r="30" spans="1:25" ht="19.5" customHeight="1">
      <c r="A30" s="329" t="s">
        <v>189</v>
      </c>
      <c r="B30" s="281">
        <v>155.63</v>
      </c>
      <c r="C30" s="282">
        <v>354.739</v>
      </c>
      <c r="D30" s="283">
        <v>0</v>
      </c>
      <c r="E30" s="282">
        <v>0</v>
      </c>
      <c r="F30" s="284">
        <f>SUM(B30:E30)</f>
        <v>510.36899999999997</v>
      </c>
      <c r="G30" s="285">
        <f>F30/$F$9</f>
        <v>0.008959736826152939</v>
      </c>
      <c r="H30" s="286">
        <v>195.404</v>
      </c>
      <c r="I30" s="282">
        <v>434.278</v>
      </c>
      <c r="J30" s="283"/>
      <c r="K30" s="282"/>
      <c r="L30" s="284">
        <f>SUM(H30:K30)</f>
        <v>629.682</v>
      </c>
      <c r="M30" s="287">
        <f>IF(ISERROR(F30/L30-1),"         /0",(F30/L30-1))</f>
        <v>-0.18948135725652004</v>
      </c>
      <c r="N30" s="281">
        <v>1957.6209999999996</v>
      </c>
      <c r="O30" s="282">
        <v>3631.78</v>
      </c>
      <c r="P30" s="283"/>
      <c r="Q30" s="282"/>
      <c r="R30" s="284">
        <f>SUM(N30:Q30)</f>
        <v>5589.401</v>
      </c>
      <c r="S30" s="285">
        <f>R30/$R$9</f>
        <v>0.010100923923361949</v>
      </c>
      <c r="T30" s="286">
        <v>1948.7089999999998</v>
      </c>
      <c r="U30" s="282">
        <v>3431.1940000000004</v>
      </c>
      <c r="V30" s="283"/>
      <c r="W30" s="282"/>
      <c r="X30" s="284">
        <f>SUM(T30:W30)</f>
        <v>5379.903</v>
      </c>
      <c r="Y30" s="288">
        <f>IF(ISERROR(R30/X30-1),"         /0",IF(R30/X30&gt;5,"  *  ",(R30/X30-1)))</f>
        <v>0.03894085079229126</v>
      </c>
    </row>
    <row r="31" spans="1:25" ht="19.5" customHeight="1">
      <c r="A31" s="329" t="s">
        <v>183</v>
      </c>
      <c r="B31" s="281">
        <v>176.229</v>
      </c>
      <c r="C31" s="282">
        <v>300.582</v>
      </c>
      <c r="D31" s="283">
        <v>0</v>
      </c>
      <c r="E31" s="282">
        <v>0</v>
      </c>
      <c r="F31" s="284">
        <f>SUM(B31:E31)</f>
        <v>476.81100000000004</v>
      </c>
      <c r="G31" s="285">
        <f>F31/$F$9</f>
        <v>0.008370612391847486</v>
      </c>
      <c r="H31" s="286">
        <v>165.591</v>
      </c>
      <c r="I31" s="282">
        <v>245.431</v>
      </c>
      <c r="J31" s="283"/>
      <c r="K31" s="282"/>
      <c r="L31" s="284">
        <f>SUM(H31:K31)</f>
        <v>411.02200000000005</v>
      </c>
      <c r="M31" s="287">
        <f>IF(ISERROR(F31/L31-1),"         /0",(F31/L31-1))</f>
        <v>0.16006199181552327</v>
      </c>
      <c r="N31" s="281">
        <v>1292.244</v>
      </c>
      <c r="O31" s="282">
        <v>2584.3299999999995</v>
      </c>
      <c r="P31" s="283">
        <v>0</v>
      </c>
      <c r="Q31" s="282">
        <v>0.3</v>
      </c>
      <c r="R31" s="284">
        <f>SUM(N31:Q31)</f>
        <v>3876.874</v>
      </c>
      <c r="S31" s="285">
        <f>R31/$R$9</f>
        <v>0.007006119141292589</v>
      </c>
      <c r="T31" s="286">
        <v>1557.2389999999996</v>
      </c>
      <c r="U31" s="282">
        <v>2602.0500000000006</v>
      </c>
      <c r="V31" s="283">
        <v>0.6</v>
      </c>
      <c r="W31" s="282">
        <v>0.6</v>
      </c>
      <c r="X31" s="284">
        <f>SUM(T31:W31)</f>
        <v>4160.489000000001</v>
      </c>
      <c r="Y31" s="288">
        <f>IF(ISERROR(R31/X31-1),"         /0",IF(R31/X31&gt;5,"  *  ",(R31/X31-1)))</f>
        <v>-0.06816866959629064</v>
      </c>
    </row>
    <row r="32" spans="1:25" ht="19.5" customHeight="1">
      <c r="A32" s="329" t="s">
        <v>201</v>
      </c>
      <c r="B32" s="281">
        <v>236.848</v>
      </c>
      <c r="C32" s="282">
        <v>213.591</v>
      </c>
      <c r="D32" s="283">
        <v>0</v>
      </c>
      <c r="E32" s="282">
        <v>0</v>
      </c>
      <c r="F32" s="284">
        <f>SUM(B32:E32)</f>
        <v>450.439</v>
      </c>
      <c r="G32" s="285">
        <f>F32/$F$9</f>
        <v>0.0079076411307025</v>
      </c>
      <c r="H32" s="286">
        <v>432.04200000000003</v>
      </c>
      <c r="I32" s="282">
        <v>298.024</v>
      </c>
      <c r="J32" s="283"/>
      <c r="K32" s="282"/>
      <c r="L32" s="284">
        <f>SUM(H32:K32)</f>
        <v>730.066</v>
      </c>
      <c r="M32" s="287">
        <f>IF(ISERROR(F32/L32-1),"         /0",(F32/L32-1))</f>
        <v>-0.3830160560826007</v>
      </c>
      <c r="N32" s="281">
        <v>2478.83</v>
      </c>
      <c r="O32" s="282">
        <v>2197.414</v>
      </c>
      <c r="P32" s="283">
        <v>11.395</v>
      </c>
      <c r="Q32" s="282"/>
      <c r="R32" s="284">
        <f>SUM(N32:Q32)</f>
        <v>4687.639000000001</v>
      </c>
      <c r="S32" s="285">
        <f>R32/$R$9</f>
        <v>0.008471298609490445</v>
      </c>
      <c r="T32" s="286">
        <v>2850.238</v>
      </c>
      <c r="U32" s="282">
        <v>2582.2090000000003</v>
      </c>
      <c r="V32" s="283">
        <v>0</v>
      </c>
      <c r="W32" s="282">
        <v>0</v>
      </c>
      <c r="X32" s="284">
        <f>SUM(T32:W32)</f>
        <v>5432.447</v>
      </c>
      <c r="Y32" s="288">
        <f>IF(ISERROR(R32/X32-1),"         /0",IF(R32/X32&gt;5,"  *  ",(R32/X32-1)))</f>
        <v>-0.13710359254310245</v>
      </c>
    </row>
    <row r="33" spans="1:25" ht="19.5" customHeight="1">
      <c r="A33" s="329" t="s">
        <v>202</v>
      </c>
      <c r="B33" s="281">
        <v>85.02999999999999</v>
      </c>
      <c r="C33" s="282">
        <v>289.48400000000004</v>
      </c>
      <c r="D33" s="283">
        <v>0</v>
      </c>
      <c r="E33" s="282">
        <v>0</v>
      </c>
      <c r="F33" s="284">
        <f>SUM(B33:E33)</f>
        <v>374.514</v>
      </c>
      <c r="G33" s="285">
        <f>F33/$F$9</f>
        <v>0.00657474665920117</v>
      </c>
      <c r="H33" s="286">
        <v>33.96</v>
      </c>
      <c r="I33" s="282">
        <v>326.926</v>
      </c>
      <c r="J33" s="283"/>
      <c r="K33" s="282"/>
      <c r="L33" s="284">
        <f>SUM(H33:K33)</f>
        <v>360.88599999999997</v>
      </c>
      <c r="M33" s="287">
        <f>IF(ISERROR(F33/L33-1),"         /0",(F33/L33-1))</f>
        <v>0.037762617557899336</v>
      </c>
      <c r="N33" s="281">
        <v>748.38</v>
      </c>
      <c r="O33" s="282">
        <v>2534.589</v>
      </c>
      <c r="P33" s="283"/>
      <c r="Q33" s="282"/>
      <c r="R33" s="284">
        <f>SUM(N33:Q33)</f>
        <v>3282.969</v>
      </c>
      <c r="S33" s="285">
        <f>R33/$R$9</f>
        <v>0.005932839692796358</v>
      </c>
      <c r="T33" s="286">
        <v>337.6329999999999</v>
      </c>
      <c r="U33" s="282">
        <v>3182.8269999999998</v>
      </c>
      <c r="V33" s="283"/>
      <c r="W33" s="282"/>
      <c r="X33" s="284">
        <f>SUM(T33:W33)</f>
        <v>3520.4599999999996</v>
      </c>
      <c r="Y33" s="288">
        <f>IF(ISERROR(R33/X33-1),"         /0",IF(R33/X33&gt;5,"  *  ",(R33/X33-1)))</f>
        <v>-0.06746021826693094</v>
      </c>
    </row>
    <row r="34" spans="1:25" ht="19.5" customHeight="1">
      <c r="A34" s="329" t="s">
        <v>204</v>
      </c>
      <c r="B34" s="281">
        <v>181.994</v>
      </c>
      <c r="C34" s="282">
        <v>190.379</v>
      </c>
      <c r="D34" s="283">
        <v>0</v>
      </c>
      <c r="E34" s="282">
        <v>0</v>
      </c>
      <c r="F34" s="284">
        <f>SUM(B34:E34)</f>
        <v>372.373</v>
      </c>
      <c r="G34" s="285">
        <f>F34/$F$9</f>
        <v>0.006537160527314645</v>
      </c>
      <c r="H34" s="286">
        <v>82.855</v>
      </c>
      <c r="I34" s="282">
        <v>134.026</v>
      </c>
      <c r="J34" s="283"/>
      <c r="K34" s="282"/>
      <c r="L34" s="284">
        <f>SUM(H34:K34)</f>
        <v>216.88100000000003</v>
      </c>
      <c r="M34" s="287">
        <f>IF(ISERROR(F34/L34-1),"         /0",(F34/L34-1))</f>
        <v>0.7169461594146096</v>
      </c>
      <c r="N34" s="281">
        <v>1539.822</v>
      </c>
      <c r="O34" s="282">
        <v>1669.889</v>
      </c>
      <c r="P34" s="283"/>
      <c r="Q34" s="282"/>
      <c r="R34" s="284">
        <f>SUM(N34:Q34)</f>
        <v>3209.711</v>
      </c>
      <c r="S34" s="285">
        <f>R34/$R$9</f>
        <v>0.005800451001275093</v>
      </c>
      <c r="T34" s="286">
        <v>787.7620000000001</v>
      </c>
      <c r="U34" s="282">
        <v>1188.098</v>
      </c>
      <c r="V34" s="283"/>
      <c r="W34" s="282"/>
      <c r="X34" s="284">
        <f>SUM(T34:W34)</f>
        <v>1975.8600000000001</v>
      </c>
      <c r="Y34" s="288">
        <f>IF(ISERROR(R34/X34-1),"         /0",IF(R34/X34&gt;5,"  *  ",(R34/X34-1)))</f>
        <v>0.624462765580557</v>
      </c>
    </row>
    <row r="35" spans="1:25" ht="19.5" customHeight="1">
      <c r="A35" s="329" t="s">
        <v>195</v>
      </c>
      <c r="B35" s="281">
        <v>38.682</v>
      </c>
      <c r="C35" s="282">
        <v>19.516</v>
      </c>
      <c r="D35" s="283">
        <v>223.801</v>
      </c>
      <c r="E35" s="282">
        <v>73.77300000000001</v>
      </c>
      <c r="F35" s="284">
        <f>SUM(B35:E35)</f>
        <v>355.772</v>
      </c>
      <c r="G35" s="285">
        <f>F35/$F$9</f>
        <v>0.006245723173065142</v>
      </c>
      <c r="H35" s="286">
        <v>128.279</v>
      </c>
      <c r="I35" s="282">
        <v>32.481</v>
      </c>
      <c r="J35" s="283">
        <v>408.754</v>
      </c>
      <c r="K35" s="282">
        <v>334.323</v>
      </c>
      <c r="L35" s="284">
        <f>SUM(H35:K35)</f>
        <v>903.837</v>
      </c>
      <c r="M35" s="287">
        <f aca="true" t="shared" si="8" ref="M35:M41">IF(ISERROR(F35/L35-1),"         /0",(F35/L35-1))</f>
        <v>-0.6063759284030196</v>
      </c>
      <c r="N35" s="281">
        <v>958.471</v>
      </c>
      <c r="O35" s="282">
        <v>428.30399999999986</v>
      </c>
      <c r="P35" s="283">
        <v>4797.356999999999</v>
      </c>
      <c r="Q35" s="282">
        <v>1726.1989999999996</v>
      </c>
      <c r="R35" s="284">
        <f>SUM(N35:Q35)</f>
        <v>7910.330999999998</v>
      </c>
      <c r="S35" s="285">
        <f>R35/$R$9</f>
        <v>0.014295208312950107</v>
      </c>
      <c r="T35" s="286">
        <v>441.22999999999996</v>
      </c>
      <c r="U35" s="282">
        <v>171.256</v>
      </c>
      <c r="V35" s="283">
        <v>1279.6619999999998</v>
      </c>
      <c r="W35" s="282">
        <v>866.3050000000001</v>
      </c>
      <c r="X35" s="284">
        <f>SUM(T35:W35)</f>
        <v>2758.4529999999995</v>
      </c>
      <c r="Y35" s="288">
        <f>IF(ISERROR(R35/X35-1),"         /0",IF(R35/X35&gt;5,"  *  ",(R35/X35-1)))</f>
        <v>1.8676693059479352</v>
      </c>
    </row>
    <row r="36" spans="1:25" ht="19.5" customHeight="1">
      <c r="A36" s="329" t="s">
        <v>200</v>
      </c>
      <c r="B36" s="281">
        <v>23.533</v>
      </c>
      <c r="C36" s="282">
        <v>304.996</v>
      </c>
      <c r="D36" s="283">
        <v>0</v>
      </c>
      <c r="E36" s="282">
        <v>0</v>
      </c>
      <c r="F36" s="284">
        <f aca="true" t="shared" si="9" ref="F36:F41">SUM(B36:E36)</f>
        <v>328.529</v>
      </c>
      <c r="G36" s="285">
        <f aca="true" t="shared" si="10" ref="G36:G41">F36/$F$9</f>
        <v>0.0057674611501858436</v>
      </c>
      <c r="H36" s="286">
        <v>16.982</v>
      </c>
      <c r="I36" s="282">
        <v>253.212</v>
      </c>
      <c r="J36" s="283"/>
      <c r="K36" s="282"/>
      <c r="L36" s="284">
        <f aca="true" t="shared" si="11" ref="L36:L41">SUM(H36:K36)</f>
        <v>270.19399999999996</v>
      </c>
      <c r="M36" s="287">
        <f t="shared" si="8"/>
        <v>0.21590042710052804</v>
      </c>
      <c r="N36" s="281">
        <v>218.01999999999998</v>
      </c>
      <c r="O36" s="282">
        <v>2438.0600000000004</v>
      </c>
      <c r="P36" s="283"/>
      <c r="Q36" s="282"/>
      <c r="R36" s="284">
        <f aca="true" t="shared" si="12" ref="R36:R41">SUM(N36:Q36)</f>
        <v>2656.0800000000004</v>
      </c>
      <c r="S36" s="285">
        <f aca="true" t="shared" si="13" ref="S36:S41">R36/$R$9</f>
        <v>0.004799952985009165</v>
      </c>
      <c r="T36" s="286">
        <v>243.65600000000003</v>
      </c>
      <c r="U36" s="282">
        <v>2349.847</v>
      </c>
      <c r="V36" s="283"/>
      <c r="W36" s="282"/>
      <c r="X36" s="284">
        <f aca="true" t="shared" si="14" ref="X36:X41">SUM(T36:W36)</f>
        <v>2593.503</v>
      </c>
      <c r="Y36" s="288">
        <f aca="true" t="shared" si="15" ref="Y36:Y41">IF(ISERROR(R36/X36-1),"         /0",IF(R36/X36&gt;5,"  *  ",(R36/X36-1)))</f>
        <v>0.02412837000766932</v>
      </c>
    </row>
    <row r="37" spans="1:25" ht="19.5" customHeight="1">
      <c r="A37" s="329" t="s">
        <v>199</v>
      </c>
      <c r="B37" s="281">
        <v>133.126</v>
      </c>
      <c r="C37" s="282">
        <v>177.914</v>
      </c>
      <c r="D37" s="283">
        <v>0</v>
      </c>
      <c r="E37" s="282">
        <v>0</v>
      </c>
      <c r="F37" s="284">
        <f t="shared" si="9"/>
        <v>311.03999999999996</v>
      </c>
      <c r="G37" s="285">
        <f t="shared" si="10"/>
        <v>0.00546043459223936</v>
      </c>
      <c r="H37" s="286">
        <v>99.435</v>
      </c>
      <c r="I37" s="282">
        <v>193.802</v>
      </c>
      <c r="J37" s="283"/>
      <c r="K37" s="282"/>
      <c r="L37" s="284">
        <f t="shared" si="11"/>
        <v>293.23699999999997</v>
      </c>
      <c r="M37" s="287">
        <f t="shared" si="8"/>
        <v>0.060711983821959636</v>
      </c>
      <c r="N37" s="281">
        <v>1045.756</v>
      </c>
      <c r="O37" s="282">
        <v>1698.7630000000001</v>
      </c>
      <c r="P37" s="283"/>
      <c r="Q37" s="282"/>
      <c r="R37" s="284">
        <f t="shared" si="12"/>
        <v>2744.5190000000002</v>
      </c>
      <c r="S37" s="285">
        <f t="shared" si="13"/>
        <v>0.0049597761236349685</v>
      </c>
      <c r="T37" s="286">
        <v>1014.8820000000001</v>
      </c>
      <c r="U37" s="282">
        <v>1541.018</v>
      </c>
      <c r="V37" s="283"/>
      <c r="W37" s="282"/>
      <c r="X37" s="284">
        <f t="shared" si="14"/>
        <v>2555.9</v>
      </c>
      <c r="Y37" s="288">
        <f t="shared" si="15"/>
        <v>0.07379748816463882</v>
      </c>
    </row>
    <row r="38" spans="1:25" ht="19.5" customHeight="1">
      <c r="A38" s="329" t="s">
        <v>221</v>
      </c>
      <c r="B38" s="281">
        <v>306.212</v>
      </c>
      <c r="C38" s="282">
        <v>0.06</v>
      </c>
      <c r="D38" s="283">
        <v>0</v>
      </c>
      <c r="E38" s="282">
        <v>0</v>
      </c>
      <c r="F38" s="284">
        <f t="shared" si="9"/>
        <v>306.272</v>
      </c>
      <c r="G38" s="285">
        <f t="shared" si="10"/>
        <v>0.005376730399415938</v>
      </c>
      <c r="H38" s="286">
        <v>807.054</v>
      </c>
      <c r="I38" s="282">
        <v>16.799</v>
      </c>
      <c r="J38" s="283"/>
      <c r="K38" s="282"/>
      <c r="L38" s="284">
        <f t="shared" si="11"/>
        <v>823.853</v>
      </c>
      <c r="M38" s="287">
        <f t="shared" si="8"/>
        <v>-0.6282443591271744</v>
      </c>
      <c r="N38" s="281">
        <v>11758.371</v>
      </c>
      <c r="O38" s="282">
        <v>663.685</v>
      </c>
      <c r="P38" s="283">
        <v>47.401</v>
      </c>
      <c r="Q38" s="282"/>
      <c r="R38" s="284">
        <f t="shared" si="12"/>
        <v>12469.456999999999</v>
      </c>
      <c r="S38" s="285">
        <f t="shared" si="13"/>
        <v>0.022534263782940805</v>
      </c>
      <c r="T38" s="286">
        <v>11075.998999999998</v>
      </c>
      <c r="U38" s="282">
        <v>484.6989999999999</v>
      </c>
      <c r="V38" s="283"/>
      <c r="W38" s="282"/>
      <c r="X38" s="284">
        <f t="shared" si="14"/>
        <v>11560.697999999999</v>
      </c>
      <c r="Y38" s="288">
        <f t="shared" si="15"/>
        <v>0.07860762386492581</v>
      </c>
    </row>
    <row r="39" spans="1:25" ht="19.5" customHeight="1">
      <c r="A39" s="329" t="s">
        <v>222</v>
      </c>
      <c r="B39" s="281">
        <v>0</v>
      </c>
      <c r="C39" s="282">
        <v>0</v>
      </c>
      <c r="D39" s="283">
        <v>162.879</v>
      </c>
      <c r="E39" s="282">
        <v>138.18</v>
      </c>
      <c r="F39" s="284">
        <f t="shared" si="9"/>
        <v>301.05899999999997</v>
      </c>
      <c r="G39" s="285">
        <f t="shared" si="10"/>
        <v>0.0052852140493344565</v>
      </c>
      <c r="H39" s="286"/>
      <c r="I39" s="282"/>
      <c r="J39" s="283">
        <v>348.557</v>
      </c>
      <c r="K39" s="282">
        <v>275.284</v>
      </c>
      <c r="L39" s="284">
        <f t="shared" si="11"/>
        <v>623.841</v>
      </c>
      <c r="M39" s="287">
        <f t="shared" si="8"/>
        <v>-0.5174106863768173</v>
      </c>
      <c r="N39" s="281"/>
      <c r="O39" s="282"/>
      <c r="P39" s="283">
        <v>1767.3669999999997</v>
      </c>
      <c r="Q39" s="282">
        <v>1389.0270000000005</v>
      </c>
      <c r="R39" s="284">
        <f t="shared" si="12"/>
        <v>3156.3940000000002</v>
      </c>
      <c r="S39" s="285">
        <f t="shared" si="13"/>
        <v>0.005704098823139746</v>
      </c>
      <c r="T39" s="286"/>
      <c r="U39" s="282"/>
      <c r="V39" s="283">
        <v>3186.71</v>
      </c>
      <c r="W39" s="282">
        <v>2335.405</v>
      </c>
      <c r="X39" s="284">
        <f t="shared" si="14"/>
        <v>5522.115</v>
      </c>
      <c r="Y39" s="288">
        <f t="shared" si="15"/>
        <v>-0.42840849927971436</v>
      </c>
    </row>
    <row r="40" spans="1:25" ht="19.5" customHeight="1">
      <c r="A40" s="329" t="s">
        <v>206</v>
      </c>
      <c r="B40" s="281">
        <v>121.251</v>
      </c>
      <c r="C40" s="282">
        <v>103.384</v>
      </c>
      <c r="D40" s="283">
        <v>36.734</v>
      </c>
      <c r="E40" s="282">
        <v>17.439</v>
      </c>
      <c r="F40" s="284">
        <f t="shared" si="9"/>
        <v>278.808</v>
      </c>
      <c r="G40" s="285">
        <f t="shared" si="10"/>
        <v>0.004894588631021964</v>
      </c>
      <c r="H40" s="286">
        <v>83.411</v>
      </c>
      <c r="I40" s="282">
        <v>86.815</v>
      </c>
      <c r="J40" s="283">
        <v>209.509</v>
      </c>
      <c r="K40" s="282">
        <v>130.644</v>
      </c>
      <c r="L40" s="284">
        <f t="shared" si="11"/>
        <v>510.379</v>
      </c>
      <c r="M40" s="287">
        <f t="shared" si="8"/>
        <v>-0.45372360539912504</v>
      </c>
      <c r="N40" s="281">
        <v>1033.097</v>
      </c>
      <c r="O40" s="282">
        <v>1006.4939999999999</v>
      </c>
      <c r="P40" s="283">
        <v>36.734</v>
      </c>
      <c r="Q40" s="282">
        <v>17.439</v>
      </c>
      <c r="R40" s="284">
        <f t="shared" si="12"/>
        <v>2093.7639999999997</v>
      </c>
      <c r="S40" s="285">
        <f t="shared" si="13"/>
        <v>0.0037837598120932826</v>
      </c>
      <c r="T40" s="286">
        <v>465.113</v>
      </c>
      <c r="U40" s="282">
        <v>862.531</v>
      </c>
      <c r="V40" s="283">
        <v>2079.8689999999997</v>
      </c>
      <c r="W40" s="282">
        <v>1165.545</v>
      </c>
      <c r="X40" s="284">
        <f t="shared" si="14"/>
        <v>4573.058</v>
      </c>
      <c r="Y40" s="288">
        <f t="shared" si="15"/>
        <v>-0.5421523190827671</v>
      </c>
    </row>
    <row r="41" spans="1:25" ht="19.5" customHeight="1">
      <c r="A41" s="329" t="s">
        <v>223</v>
      </c>
      <c r="B41" s="281">
        <v>0</v>
      </c>
      <c r="C41" s="282">
        <v>0</v>
      </c>
      <c r="D41" s="283">
        <v>200.968</v>
      </c>
      <c r="E41" s="282">
        <v>18.537</v>
      </c>
      <c r="F41" s="284">
        <f t="shared" si="9"/>
        <v>219.505</v>
      </c>
      <c r="G41" s="285">
        <f t="shared" si="10"/>
        <v>0.0038535001773710802</v>
      </c>
      <c r="H41" s="286"/>
      <c r="I41" s="282"/>
      <c r="J41" s="283"/>
      <c r="K41" s="282"/>
      <c r="L41" s="284">
        <f t="shared" si="11"/>
        <v>0</v>
      </c>
      <c r="M41" s="287" t="str">
        <f t="shared" si="8"/>
        <v>         /0</v>
      </c>
      <c r="N41" s="281"/>
      <c r="O41" s="282"/>
      <c r="P41" s="283">
        <v>1315.8310000000001</v>
      </c>
      <c r="Q41" s="282">
        <v>372.487</v>
      </c>
      <c r="R41" s="284">
        <f t="shared" si="12"/>
        <v>1688.3180000000002</v>
      </c>
      <c r="S41" s="285">
        <f t="shared" si="13"/>
        <v>0.0030510553235387123</v>
      </c>
      <c r="T41" s="286"/>
      <c r="U41" s="282"/>
      <c r="V41" s="283"/>
      <c r="W41" s="282"/>
      <c r="X41" s="284">
        <f t="shared" si="14"/>
        <v>0</v>
      </c>
      <c r="Y41" s="288" t="str">
        <f t="shared" si="15"/>
        <v>         /0</v>
      </c>
    </row>
    <row r="42" spans="1:25" ht="19.5" customHeight="1">
      <c r="A42" s="329" t="s">
        <v>184</v>
      </c>
      <c r="B42" s="281">
        <v>151.68099999999998</v>
      </c>
      <c r="C42" s="282">
        <v>26.346</v>
      </c>
      <c r="D42" s="283">
        <v>0</v>
      </c>
      <c r="E42" s="282">
        <v>0</v>
      </c>
      <c r="F42" s="284">
        <f aca="true" t="shared" si="16" ref="F42:F48">SUM(B42:E42)</f>
        <v>178.027</v>
      </c>
      <c r="G42" s="285">
        <f aca="true" t="shared" si="17" ref="G42:G48">F42/$F$9</f>
        <v>0.0031253368992817535</v>
      </c>
      <c r="H42" s="286">
        <v>153.26100000000002</v>
      </c>
      <c r="I42" s="282">
        <v>30.455</v>
      </c>
      <c r="J42" s="283"/>
      <c r="K42" s="282"/>
      <c r="L42" s="284">
        <f aca="true" t="shared" si="18" ref="L42:L48">SUM(H42:K42)</f>
        <v>183.716</v>
      </c>
      <c r="M42" s="287">
        <f aca="true" t="shared" si="19" ref="M42:M48">IF(ISERROR(F42/L42-1),"         /0",(F42/L42-1))</f>
        <v>-0.030966274031657637</v>
      </c>
      <c r="N42" s="281">
        <v>1219.869999999999</v>
      </c>
      <c r="O42" s="282">
        <v>193.75500000000005</v>
      </c>
      <c r="P42" s="283"/>
      <c r="Q42" s="282"/>
      <c r="R42" s="284">
        <f aca="true" t="shared" si="20" ref="R42:R48">SUM(N42:Q42)</f>
        <v>1413.624999999999</v>
      </c>
      <c r="S42" s="285">
        <f aca="true" t="shared" si="21" ref="S42:S48">R42/$R$9</f>
        <v>0.002554642005675121</v>
      </c>
      <c r="T42" s="286">
        <v>878.811</v>
      </c>
      <c r="U42" s="282">
        <v>125.56300000000002</v>
      </c>
      <c r="V42" s="283"/>
      <c r="W42" s="282"/>
      <c r="X42" s="284">
        <f aca="true" t="shared" si="22" ref="X42:X48">SUM(T42:W42)</f>
        <v>1004.374</v>
      </c>
      <c r="Y42" s="288">
        <f aca="true" t="shared" si="23" ref="Y42:Y48">IF(ISERROR(R42/X42-1),"         /0",IF(R42/X42&gt;5,"  *  ",(R42/X42-1)))</f>
        <v>0.4074687317672492</v>
      </c>
    </row>
    <row r="43" spans="1:25" ht="19.5" customHeight="1">
      <c r="A43" s="329" t="s">
        <v>185</v>
      </c>
      <c r="B43" s="281">
        <v>143.304</v>
      </c>
      <c r="C43" s="282">
        <v>27.581</v>
      </c>
      <c r="D43" s="283">
        <v>0</v>
      </c>
      <c r="E43" s="282">
        <v>0</v>
      </c>
      <c r="F43" s="284">
        <f>SUM(B43:E43)</f>
        <v>170.885</v>
      </c>
      <c r="G43" s="285">
        <f>F43/$F$9</f>
        <v>0.0029999561641423068</v>
      </c>
      <c r="H43" s="286">
        <v>127.261</v>
      </c>
      <c r="I43" s="282">
        <v>20.323</v>
      </c>
      <c r="J43" s="283"/>
      <c r="K43" s="282"/>
      <c r="L43" s="284">
        <f>SUM(H43:K43)</f>
        <v>147.584</v>
      </c>
      <c r="M43" s="287">
        <f>IF(ISERROR(F43/L43-1),"         /0",(F43/L43-1))</f>
        <v>0.15788296834345172</v>
      </c>
      <c r="N43" s="281">
        <v>1103.812</v>
      </c>
      <c r="O43" s="282">
        <v>234.841</v>
      </c>
      <c r="P43" s="283"/>
      <c r="Q43" s="282"/>
      <c r="R43" s="284">
        <f>SUM(N43:Q43)</f>
        <v>1338.6529999999998</v>
      </c>
      <c r="S43" s="285">
        <f>R43/$R$9</f>
        <v>0.0024191558474298486</v>
      </c>
      <c r="T43" s="286">
        <v>903.5959999999999</v>
      </c>
      <c r="U43" s="282">
        <v>141.91799999999998</v>
      </c>
      <c r="V43" s="283"/>
      <c r="W43" s="282"/>
      <c r="X43" s="284">
        <f>SUM(T43:W43)</f>
        <v>1045.514</v>
      </c>
      <c r="Y43" s="288">
        <f>IF(ISERROR(R43/X43-1),"         /0",IF(R43/X43&gt;5,"  *  ",(R43/X43-1)))</f>
        <v>0.2803778811187607</v>
      </c>
    </row>
    <row r="44" spans="1:25" ht="19.5" customHeight="1">
      <c r="A44" s="329" t="s">
        <v>193</v>
      </c>
      <c r="B44" s="281">
        <v>145.61599999999996</v>
      </c>
      <c r="C44" s="282">
        <v>10.869000000000002</v>
      </c>
      <c r="D44" s="283">
        <v>0</v>
      </c>
      <c r="E44" s="282">
        <v>0</v>
      </c>
      <c r="F44" s="284">
        <f t="shared" si="16"/>
        <v>156.48499999999996</v>
      </c>
      <c r="G44" s="285">
        <f t="shared" si="17"/>
        <v>0.0027471582663534467</v>
      </c>
      <c r="H44" s="286">
        <v>53.597</v>
      </c>
      <c r="I44" s="282">
        <v>3.1260000000000003</v>
      </c>
      <c r="J44" s="283"/>
      <c r="K44" s="282"/>
      <c r="L44" s="284">
        <f t="shared" si="18"/>
        <v>56.723</v>
      </c>
      <c r="M44" s="287">
        <f t="shared" si="19"/>
        <v>1.7587574705146052</v>
      </c>
      <c r="N44" s="281">
        <v>1096.1330000000007</v>
      </c>
      <c r="O44" s="282">
        <v>87.672</v>
      </c>
      <c r="P44" s="283"/>
      <c r="Q44" s="282"/>
      <c r="R44" s="284">
        <f t="shared" si="20"/>
        <v>1183.8050000000007</v>
      </c>
      <c r="S44" s="285">
        <f t="shared" si="21"/>
        <v>0.0021393212340813446</v>
      </c>
      <c r="T44" s="286">
        <v>532.922</v>
      </c>
      <c r="U44" s="282">
        <v>53.456999999999994</v>
      </c>
      <c r="V44" s="283"/>
      <c r="W44" s="282"/>
      <c r="X44" s="284">
        <f t="shared" si="22"/>
        <v>586.379</v>
      </c>
      <c r="Y44" s="288">
        <f t="shared" si="23"/>
        <v>1.018839351341028</v>
      </c>
    </row>
    <row r="45" spans="1:25" ht="19.5" customHeight="1">
      <c r="A45" s="329" t="s">
        <v>207</v>
      </c>
      <c r="B45" s="281">
        <v>50.659</v>
      </c>
      <c r="C45" s="282">
        <v>97.883</v>
      </c>
      <c r="D45" s="283">
        <v>0</v>
      </c>
      <c r="E45" s="282">
        <v>0</v>
      </c>
      <c r="F45" s="284">
        <f t="shared" si="16"/>
        <v>148.542</v>
      </c>
      <c r="G45" s="285">
        <f t="shared" si="17"/>
        <v>0.0026077156481494955</v>
      </c>
      <c r="H45" s="286">
        <v>41.197</v>
      </c>
      <c r="I45" s="282">
        <v>40.042</v>
      </c>
      <c r="J45" s="283"/>
      <c r="K45" s="282"/>
      <c r="L45" s="284">
        <f t="shared" si="18"/>
        <v>81.239</v>
      </c>
      <c r="M45" s="287">
        <f t="shared" si="19"/>
        <v>0.8284567756865544</v>
      </c>
      <c r="N45" s="281">
        <v>673.898</v>
      </c>
      <c r="O45" s="282">
        <v>600.39</v>
      </c>
      <c r="P45" s="283"/>
      <c r="Q45" s="282"/>
      <c r="R45" s="284">
        <f t="shared" si="20"/>
        <v>1274.288</v>
      </c>
      <c r="S45" s="285">
        <f t="shared" si="21"/>
        <v>0.002302838201169151</v>
      </c>
      <c r="T45" s="286">
        <v>420.38500000000005</v>
      </c>
      <c r="U45" s="282">
        <v>379.746</v>
      </c>
      <c r="V45" s="283"/>
      <c r="W45" s="282"/>
      <c r="X45" s="284">
        <f t="shared" si="22"/>
        <v>800.1310000000001</v>
      </c>
      <c r="Y45" s="288">
        <f t="shared" si="23"/>
        <v>0.5925992118790546</v>
      </c>
    </row>
    <row r="46" spans="1:25" ht="19.5" customHeight="1">
      <c r="A46" s="329" t="s">
        <v>194</v>
      </c>
      <c r="B46" s="281">
        <v>86.708</v>
      </c>
      <c r="C46" s="282">
        <v>16.737</v>
      </c>
      <c r="D46" s="283">
        <v>0</v>
      </c>
      <c r="E46" s="282">
        <v>0</v>
      </c>
      <c r="F46" s="284">
        <f t="shared" si="16"/>
        <v>103.445</v>
      </c>
      <c r="G46" s="285">
        <f t="shared" si="17"/>
        <v>0.001816019342831149</v>
      </c>
      <c r="H46" s="286">
        <v>73.97800000000001</v>
      </c>
      <c r="I46" s="282">
        <v>24.428</v>
      </c>
      <c r="J46" s="283"/>
      <c r="K46" s="282"/>
      <c r="L46" s="284">
        <f t="shared" si="18"/>
        <v>98.406</v>
      </c>
      <c r="M46" s="287">
        <f t="shared" si="19"/>
        <v>0.051206227262565074</v>
      </c>
      <c r="N46" s="281">
        <v>854.1129999999999</v>
      </c>
      <c r="O46" s="282">
        <v>218.37</v>
      </c>
      <c r="P46" s="283"/>
      <c r="Q46" s="282"/>
      <c r="R46" s="284">
        <f t="shared" si="20"/>
        <v>1072.483</v>
      </c>
      <c r="S46" s="285">
        <f t="shared" si="21"/>
        <v>0.0019381449268175595</v>
      </c>
      <c r="T46" s="286">
        <v>616.8190000000001</v>
      </c>
      <c r="U46" s="282">
        <v>205.89800000000002</v>
      </c>
      <c r="V46" s="283"/>
      <c r="W46" s="282"/>
      <c r="X46" s="284">
        <f t="shared" si="22"/>
        <v>822.7170000000001</v>
      </c>
      <c r="Y46" s="288">
        <f t="shared" si="23"/>
        <v>0.3035867740669025</v>
      </c>
    </row>
    <row r="47" spans="1:25" ht="19.5" customHeight="1">
      <c r="A47" s="329" t="s">
        <v>196</v>
      </c>
      <c r="B47" s="281">
        <v>89.033</v>
      </c>
      <c r="C47" s="282">
        <v>13.211</v>
      </c>
      <c r="D47" s="283">
        <v>0</v>
      </c>
      <c r="E47" s="282">
        <v>0</v>
      </c>
      <c r="F47" s="284">
        <f t="shared" si="16"/>
        <v>102.244</v>
      </c>
      <c r="G47" s="285">
        <f t="shared" si="17"/>
        <v>0.0017949352959391756</v>
      </c>
      <c r="H47" s="286">
        <v>92.617</v>
      </c>
      <c r="I47" s="282">
        <v>13.796</v>
      </c>
      <c r="J47" s="283"/>
      <c r="K47" s="282"/>
      <c r="L47" s="284">
        <f t="shared" si="18"/>
        <v>106.41300000000001</v>
      </c>
      <c r="M47" s="287">
        <f t="shared" si="19"/>
        <v>-0.03917754409705587</v>
      </c>
      <c r="N47" s="281">
        <v>882.2680000000001</v>
      </c>
      <c r="O47" s="282">
        <v>194.948</v>
      </c>
      <c r="P47" s="283">
        <v>0</v>
      </c>
      <c r="Q47" s="282">
        <v>0</v>
      </c>
      <c r="R47" s="284">
        <f t="shared" si="20"/>
        <v>1077.2160000000001</v>
      </c>
      <c r="S47" s="285">
        <f t="shared" si="21"/>
        <v>0.0019466981998658296</v>
      </c>
      <c r="T47" s="286">
        <v>761.6669999999999</v>
      </c>
      <c r="U47" s="282">
        <v>147.59799999999998</v>
      </c>
      <c r="V47" s="283">
        <v>0</v>
      </c>
      <c r="W47" s="282">
        <v>0</v>
      </c>
      <c r="X47" s="284">
        <f t="shared" si="22"/>
        <v>909.2649999999999</v>
      </c>
      <c r="Y47" s="288">
        <f t="shared" si="23"/>
        <v>0.18471072789560838</v>
      </c>
    </row>
    <row r="48" spans="1:25" ht="19.5" customHeight="1">
      <c r="A48" s="329" t="s">
        <v>187</v>
      </c>
      <c r="B48" s="281">
        <v>65.687</v>
      </c>
      <c r="C48" s="282">
        <v>34.841</v>
      </c>
      <c r="D48" s="283">
        <v>0</v>
      </c>
      <c r="E48" s="282">
        <v>0</v>
      </c>
      <c r="F48" s="284">
        <f t="shared" si="16"/>
        <v>100.52799999999999</v>
      </c>
      <c r="G48" s="285">
        <f t="shared" si="17"/>
        <v>0.0017648102131193363</v>
      </c>
      <c r="H48" s="286">
        <v>76.818</v>
      </c>
      <c r="I48" s="282">
        <v>16.742</v>
      </c>
      <c r="J48" s="283"/>
      <c r="K48" s="282"/>
      <c r="L48" s="284">
        <f t="shared" si="18"/>
        <v>93.56</v>
      </c>
      <c r="M48" s="287">
        <f t="shared" si="19"/>
        <v>0.07447627191107298</v>
      </c>
      <c r="N48" s="281">
        <v>673.3019999999998</v>
      </c>
      <c r="O48" s="282">
        <v>294.91700000000003</v>
      </c>
      <c r="P48" s="283"/>
      <c r="Q48" s="282"/>
      <c r="R48" s="284">
        <f t="shared" si="20"/>
        <v>968.2189999999998</v>
      </c>
      <c r="S48" s="285">
        <f t="shared" si="21"/>
        <v>0.0017497235321197355</v>
      </c>
      <c r="T48" s="286">
        <v>360.284</v>
      </c>
      <c r="U48" s="282">
        <v>117.81800000000001</v>
      </c>
      <c r="V48" s="283">
        <v>0</v>
      </c>
      <c r="W48" s="282"/>
      <c r="X48" s="284">
        <f t="shared" si="22"/>
        <v>478.102</v>
      </c>
      <c r="Y48" s="288">
        <f t="shared" si="23"/>
        <v>1.0251306206625364</v>
      </c>
    </row>
    <row r="49" spans="1:25" ht="19.5" customHeight="1">
      <c r="A49" s="329" t="s">
        <v>224</v>
      </c>
      <c r="B49" s="281">
        <v>89.441</v>
      </c>
      <c r="C49" s="282">
        <v>0</v>
      </c>
      <c r="D49" s="283">
        <v>0</v>
      </c>
      <c r="E49" s="282">
        <v>0</v>
      </c>
      <c r="F49" s="284">
        <f>SUM(B49:E49)</f>
        <v>89.441</v>
      </c>
      <c r="G49" s="285">
        <f>F49/$F$9</f>
        <v>0.0015701733872314837</v>
      </c>
      <c r="H49" s="286"/>
      <c r="I49" s="282"/>
      <c r="J49" s="283"/>
      <c r="K49" s="282"/>
      <c r="L49" s="284">
        <f>SUM(H49:K49)</f>
        <v>0</v>
      </c>
      <c r="M49" s="287" t="str">
        <f>IF(ISERROR(F49/L49-1),"         /0",(F49/L49-1))</f>
        <v>         /0</v>
      </c>
      <c r="N49" s="281">
        <v>493.602</v>
      </c>
      <c r="O49" s="282">
        <v>84.184</v>
      </c>
      <c r="P49" s="283"/>
      <c r="Q49" s="282"/>
      <c r="R49" s="284">
        <f>SUM(N49:Q49)</f>
        <v>577.786</v>
      </c>
      <c r="S49" s="285">
        <f>R49/$R$9</f>
        <v>0.0010441498883303607</v>
      </c>
      <c r="T49" s="286">
        <v>48.155</v>
      </c>
      <c r="U49" s="282">
        <v>0</v>
      </c>
      <c r="V49" s="283">
        <v>48.155</v>
      </c>
      <c r="W49" s="282"/>
      <c r="X49" s="284">
        <f>SUM(T49:W49)</f>
        <v>96.31</v>
      </c>
      <c r="Y49" s="288" t="str">
        <f>IF(ISERROR(R49/X49-1),"         /0",IF(R49/X49&gt;5,"  *  ",(R49/X49-1)))</f>
        <v>  *  </v>
      </c>
    </row>
    <row r="50" spans="1:25" ht="19.5" customHeight="1">
      <c r="A50" s="329" t="s">
        <v>191</v>
      </c>
      <c r="B50" s="281">
        <v>87.004</v>
      </c>
      <c r="C50" s="282">
        <v>0.72</v>
      </c>
      <c r="D50" s="283">
        <v>0</v>
      </c>
      <c r="E50" s="282">
        <v>0</v>
      </c>
      <c r="F50" s="284">
        <f>SUM(B50:E50)</f>
        <v>87.724</v>
      </c>
      <c r="G50" s="285">
        <f>F50/$F$9</f>
        <v>0.0015400307490020758</v>
      </c>
      <c r="H50" s="286">
        <v>108.975</v>
      </c>
      <c r="I50" s="282">
        <v>0.43</v>
      </c>
      <c r="J50" s="283"/>
      <c r="K50" s="282"/>
      <c r="L50" s="284">
        <f>SUM(H50:K50)</f>
        <v>109.405</v>
      </c>
      <c r="M50" s="287">
        <f>IF(ISERROR(F50/L50-1),"         /0",(F50/L50-1))</f>
        <v>-0.1981719299849184</v>
      </c>
      <c r="N50" s="281">
        <v>783.3730000000002</v>
      </c>
      <c r="O50" s="282">
        <v>12.22</v>
      </c>
      <c r="P50" s="283">
        <v>2.522</v>
      </c>
      <c r="Q50" s="282">
        <v>0</v>
      </c>
      <c r="R50" s="284">
        <f>SUM(N50:Q50)</f>
        <v>798.1150000000002</v>
      </c>
      <c r="S50" s="285">
        <f>R50/$R$9</f>
        <v>0.0014423189349080563</v>
      </c>
      <c r="T50" s="286">
        <v>688.425</v>
      </c>
      <c r="U50" s="282">
        <v>4.223</v>
      </c>
      <c r="V50" s="283">
        <v>0</v>
      </c>
      <c r="W50" s="282">
        <v>0</v>
      </c>
      <c r="X50" s="284">
        <f>SUM(T50:W50)</f>
        <v>692.6479999999999</v>
      </c>
      <c r="Y50" s="288">
        <f>IF(ISERROR(R50/X50-1),"         /0",IF(R50/X50&gt;5,"  *  ",(R50/X50-1)))</f>
        <v>0.15226637483974592</v>
      </c>
    </row>
    <row r="51" spans="1:25" ht="19.5" customHeight="1">
      <c r="A51" s="329" t="s">
        <v>203</v>
      </c>
      <c r="B51" s="281">
        <v>70.394</v>
      </c>
      <c r="C51" s="282">
        <v>13.175</v>
      </c>
      <c r="D51" s="283">
        <v>0</v>
      </c>
      <c r="E51" s="282">
        <v>0</v>
      </c>
      <c r="F51" s="284">
        <f>SUM(B51:E51)</f>
        <v>83.569</v>
      </c>
      <c r="G51" s="285">
        <f>F51/$F$9</f>
        <v>0.0014670880222442488</v>
      </c>
      <c r="H51" s="286">
        <v>61.432</v>
      </c>
      <c r="I51" s="282">
        <v>12.342</v>
      </c>
      <c r="J51" s="283"/>
      <c r="K51" s="282"/>
      <c r="L51" s="284">
        <f>SUM(H51:K51)</f>
        <v>73.774</v>
      </c>
      <c r="M51" s="287">
        <f>IF(ISERROR(F51/L51-1),"         /0",(F51/L51-1))</f>
        <v>0.1327703526987829</v>
      </c>
      <c r="N51" s="281">
        <v>510.84900000000005</v>
      </c>
      <c r="O51" s="282">
        <v>79.233</v>
      </c>
      <c r="P51" s="283"/>
      <c r="Q51" s="282"/>
      <c r="R51" s="284">
        <f>SUM(N51:Q51)</f>
        <v>590.0820000000001</v>
      </c>
      <c r="S51" s="285">
        <f>R51/$R$9</f>
        <v>0.001066370688119401</v>
      </c>
      <c r="T51" s="286">
        <v>545.419</v>
      </c>
      <c r="U51" s="282">
        <v>50.62</v>
      </c>
      <c r="V51" s="283">
        <v>0</v>
      </c>
      <c r="W51" s="282">
        <v>0</v>
      </c>
      <c r="X51" s="284">
        <f>SUM(T51:W51)</f>
        <v>596.039</v>
      </c>
      <c r="Y51" s="288">
        <f>IF(ISERROR(R51/X51-1),"         /0",IF(R51/X51&gt;5,"  *  ",(R51/X51-1)))</f>
        <v>-0.009994312452708431</v>
      </c>
    </row>
    <row r="52" spans="1:25" ht="19.5" customHeight="1">
      <c r="A52" s="329" t="s">
        <v>175</v>
      </c>
      <c r="B52" s="281">
        <v>112.195</v>
      </c>
      <c r="C52" s="282">
        <v>44.209</v>
      </c>
      <c r="D52" s="283">
        <v>63.278</v>
      </c>
      <c r="E52" s="282">
        <v>7.298</v>
      </c>
      <c r="F52" s="284">
        <f>SUM(B52:E52)</f>
        <v>226.98</v>
      </c>
      <c r="G52" s="285">
        <f>F52/$F$9</f>
        <v>0.003984726863896894</v>
      </c>
      <c r="H52" s="286">
        <v>323.305</v>
      </c>
      <c r="I52" s="282">
        <v>160.144</v>
      </c>
      <c r="J52" s="283">
        <v>4867.483</v>
      </c>
      <c r="K52" s="282">
        <v>2384.0879999999997</v>
      </c>
      <c r="L52" s="284">
        <f>SUM(H52:K52)</f>
        <v>7735.0199999999995</v>
      </c>
      <c r="M52" s="287">
        <f>IF(ISERROR(F52/L52-1),"         /0",(F52/L52-1))</f>
        <v>-0.9706555380593715</v>
      </c>
      <c r="N52" s="281">
        <v>1305.719</v>
      </c>
      <c r="O52" s="282">
        <v>474.07</v>
      </c>
      <c r="P52" s="283">
        <v>32102.678</v>
      </c>
      <c r="Q52" s="282">
        <v>12305.853</v>
      </c>
      <c r="R52" s="284">
        <f>SUM(N52:Q52)</f>
        <v>46188.31999999999</v>
      </c>
      <c r="S52" s="285">
        <f>R52/$R$9</f>
        <v>0.08346953572804977</v>
      </c>
      <c r="T52" s="286">
        <v>6008.463</v>
      </c>
      <c r="U52" s="282">
        <v>2777.855</v>
      </c>
      <c r="V52" s="283">
        <v>44134.645000000004</v>
      </c>
      <c r="W52" s="282">
        <v>18151.473</v>
      </c>
      <c r="X52" s="284">
        <f>SUM(T52:W52)</f>
        <v>71072.436</v>
      </c>
      <c r="Y52" s="288">
        <f>IF(ISERROR(R52/X52-1),"         /0",IF(R52/X52&gt;5,"  *  ",(R52/X52-1)))</f>
        <v>-0.35012330237280753</v>
      </c>
    </row>
    <row r="53" ht="9" customHeight="1">
      <c r="A53" s="79"/>
    </row>
    <row r="54" ht="14.25">
      <c r="A54" s="79" t="s">
        <v>37</v>
      </c>
    </row>
    <row r="55" ht="14.25">
      <c r="A55" s="62" t="s">
        <v>144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3:Y65536 M53:M65536 Y3 M3">
    <cfRule type="cellIs" priority="9" dxfId="101" operator="lessThan" stopIfTrue="1">
      <formula>0</formula>
    </cfRule>
  </conditionalFormatting>
  <conditionalFormatting sqref="Y9:Y52 M9:M52">
    <cfRule type="cellIs" priority="10" dxfId="101" operator="lessThan">
      <formula>0</formula>
    </cfRule>
    <cfRule type="cellIs" priority="11" dxfId="103" operator="greaterThanOrEqual" stopIfTrue="1">
      <formula>0</formula>
    </cfRule>
  </conditionalFormatting>
  <conditionalFormatting sqref="G7:G8">
    <cfRule type="cellIs" priority="5" dxfId="101" operator="lessThan" stopIfTrue="1">
      <formula>0</formula>
    </cfRule>
  </conditionalFormatting>
  <conditionalFormatting sqref="S7:S8">
    <cfRule type="cellIs" priority="4" dxfId="101" operator="lessThan" stopIfTrue="1">
      <formula>0</formula>
    </cfRule>
  </conditionalFormatting>
  <conditionalFormatting sqref="M5 Y5 Y7:Y8 M7:M8">
    <cfRule type="cellIs" priority="6" dxfId="101" operator="lessThan" stopIfTrue="1">
      <formula>0</formula>
    </cfRule>
  </conditionalFormatting>
  <conditionalFormatting sqref="M6 Y6">
    <cfRule type="cellIs" priority="3" dxfId="101" operator="lessThan" stopIfTrue="1">
      <formula>0</formula>
    </cfRule>
  </conditionalFormatting>
  <conditionalFormatting sqref="G6">
    <cfRule type="cellIs" priority="2" dxfId="101" operator="lessThan" stopIfTrue="1">
      <formula>0</formula>
    </cfRule>
  </conditionalFormatting>
  <conditionalFormatting sqref="S6">
    <cfRule type="cellIs" priority="1" dxfId="101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4"/>
  <sheetViews>
    <sheetView showGridLines="0" zoomScale="88" zoomScaleNormal="88" zoomScalePageLayoutView="0" workbookViewId="0" topLeftCell="A1">
      <selection activeCell="N9" sqref="N9:O62"/>
    </sheetView>
  </sheetViews>
  <sheetFormatPr defaultColWidth="9.140625" defaultRowHeight="15"/>
  <cols>
    <col min="1" max="1" width="15.8515625" style="100" customWidth="1"/>
    <col min="2" max="2" width="12.28125" style="100" customWidth="1"/>
    <col min="3" max="3" width="11.57421875" style="100" customWidth="1"/>
    <col min="4" max="4" width="11.421875" style="100" bestFit="1" customWidth="1"/>
    <col min="5" max="5" width="10.28125" style="100" bestFit="1" customWidth="1"/>
    <col min="6" max="6" width="11.421875" style="100" bestFit="1" customWidth="1"/>
    <col min="7" max="7" width="11.421875" style="100" customWidth="1"/>
    <col min="8" max="8" width="11.421875" style="100" bestFit="1" customWidth="1"/>
    <col min="9" max="9" width="9.00390625" style="100" customWidth="1"/>
    <col min="10" max="10" width="11.421875" style="100" bestFit="1" customWidth="1"/>
    <col min="11" max="11" width="11.421875" style="100" customWidth="1"/>
    <col min="12" max="12" width="12.421875" style="100" bestFit="1" customWidth="1"/>
    <col min="13" max="13" width="10.57421875" style="100" customWidth="1"/>
    <col min="14" max="14" width="12.28125" style="100" customWidth="1"/>
    <col min="15" max="15" width="11.421875" style="100" customWidth="1"/>
    <col min="16" max="16" width="12.421875" style="100" bestFit="1" customWidth="1"/>
    <col min="17" max="17" width="9.140625" style="100" customWidth="1"/>
    <col min="18" max="16384" width="9.140625" style="100" customWidth="1"/>
  </cols>
  <sheetData>
    <row r="1" spans="14:17" ht="16.5">
      <c r="N1" s="554"/>
      <c r="O1" s="554"/>
      <c r="P1" s="554" t="s">
        <v>26</v>
      </c>
      <c r="Q1" s="554"/>
    </row>
    <row r="2" ht="3.75" customHeight="1" thickBot="1"/>
    <row r="3" spans="1:17" ht="24" customHeight="1" thickTop="1">
      <c r="A3" s="617" t="s">
        <v>45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</row>
    <row r="4" spans="1:17" ht="18.75" customHeight="1" thickBot="1">
      <c r="A4" s="609" t="s">
        <v>35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s="208" customFormat="1" ht="20.25" customHeight="1" thickBot="1">
      <c r="A5" s="606" t="s">
        <v>131</v>
      </c>
      <c r="B5" s="612" t="s">
        <v>33</v>
      </c>
      <c r="C5" s="613"/>
      <c r="D5" s="613"/>
      <c r="E5" s="613"/>
      <c r="F5" s="614"/>
      <c r="G5" s="614"/>
      <c r="H5" s="614"/>
      <c r="I5" s="615"/>
      <c r="J5" s="613" t="s">
        <v>32</v>
      </c>
      <c r="K5" s="613"/>
      <c r="L5" s="613"/>
      <c r="M5" s="613"/>
      <c r="N5" s="613"/>
      <c r="O5" s="613"/>
      <c r="P5" s="613"/>
      <c r="Q5" s="616"/>
    </row>
    <row r="6" spans="1:17" s="225" customFormat="1" ht="28.5" customHeight="1" thickBot="1">
      <c r="A6" s="607"/>
      <c r="B6" s="542" t="s">
        <v>155</v>
      </c>
      <c r="C6" s="552"/>
      <c r="D6" s="553"/>
      <c r="E6" s="548" t="s">
        <v>31</v>
      </c>
      <c r="F6" s="542" t="s">
        <v>156</v>
      </c>
      <c r="G6" s="552"/>
      <c r="H6" s="553"/>
      <c r="I6" s="550" t="s">
        <v>30</v>
      </c>
      <c r="J6" s="542" t="s">
        <v>157</v>
      </c>
      <c r="K6" s="552"/>
      <c r="L6" s="553"/>
      <c r="M6" s="548" t="s">
        <v>31</v>
      </c>
      <c r="N6" s="542" t="s">
        <v>158</v>
      </c>
      <c r="O6" s="552"/>
      <c r="P6" s="553"/>
      <c r="Q6" s="548" t="s">
        <v>30</v>
      </c>
    </row>
    <row r="7" spans="1:17" s="102" customFormat="1" ht="22.5" customHeight="1" thickBot="1">
      <c r="A7" s="608"/>
      <c r="B7" s="77" t="s">
        <v>20</v>
      </c>
      <c r="C7" s="74" t="s">
        <v>19</v>
      </c>
      <c r="D7" s="74" t="s">
        <v>15</v>
      </c>
      <c r="E7" s="549"/>
      <c r="F7" s="77" t="s">
        <v>20</v>
      </c>
      <c r="G7" s="75" t="s">
        <v>19</v>
      </c>
      <c r="H7" s="74" t="s">
        <v>15</v>
      </c>
      <c r="I7" s="551"/>
      <c r="J7" s="77" t="s">
        <v>20</v>
      </c>
      <c r="K7" s="74" t="s">
        <v>19</v>
      </c>
      <c r="L7" s="75" t="s">
        <v>15</v>
      </c>
      <c r="M7" s="549"/>
      <c r="N7" s="76" t="s">
        <v>20</v>
      </c>
      <c r="O7" s="75" t="s">
        <v>19</v>
      </c>
      <c r="P7" s="74" t="s">
        <v>15</v>
      </c>
      <c r="Q7" s="549"/>
    </row>
    <row r="8" spans="1:17" s="388" customFormat="1" ht="18" customHeight="1" thickBot="1">
      <c r="A8" s="381" t="s">
        <v>44</v>
      </c>
      <c r="B8" s="382">
        <f>SUM(B9:B62)</f>
        <v>2083592</v>
      </c>
      <c r="C8" s="383">
        <f>SUM(C9:C62)</f>
        <v>56927</v>
      </c>
      <c r="D8" s="383">
        <f>C8+B8</f>
        <v>2140519</v>
      </c>
      <c r="E8" s="384">
        <f>D8/$D$8</f>
        <v>1</v>
      </c>
      <c r="F8" s="383">
        <f>SUM(F9:F62)</f>
        <v>1548884</v>
      </c>
      <c r="G8" s="383">
        <f>SUM(G9:G62)</f>
        <v>141417</v>
      </c>
      <c r="H8" s="383">
        <f aca="true" t="shared" si="0" ref="H8:H62">G8+F8</f>
        <v>1690301</v>
      </c>
      <c r="I8" s="385">
        <f>(D8/H8-1)</f>
        <v>0.2663537440964656</v>
      </c>
      <c r="J8" s="386">
        <f>SUM(J9:J62)</f>
        <v>19052663</v>
      </c>
      <c r="K8" s="383">
        <f>SUM(K9:K62)</f>
        <v>594432</v>
      </c>
      <c r="L8" s="383">
        <f aca="true" t="shared" si="1" ref="L8:L62">K8+J8</f>
        <v>19647095</v>
      </c>
      <c r="M8" s="384">
        <f>(L8/$L$8)</f>
        <v>1</v>
      </c>
      <c r="N8" s="383">
        <f>SUM(N9:N62)</f>
        <v>18769109</v>
      </c>
      <c r="O8" s="383">
        <f>SUM(O9:O62)</f>
        <v>769530</v>
      </c>
      <c r="P8" s="383">
        <f aca="true" t="shared" si="2" ref="P8:P62">O8+N8</f>
        <v>19538639</v>
      </c>
      <c r="Q8" s="387">
        <f>(L8/P8-1)</f>
        <v>0.005550847221241995</v>
      </c>
    </row>
    <row r="9" spans="1:17" s="101" customFormat="1" ht="18" customHeight="1" thickTop="1">
      <c r="A9" s="359" t="s">
        <v>225</v>
      </c>
      <c r="B9" s="360">
        <v>289006</v>
      </c>
      <c r="C9" s="361">
        <v>945</v>
      </c>
      <c r="D9" s="361">
        <f aca="true" t="shared" si="3" ref="D9:D62">C9+B9</f>
        <v>289951</v>
      </c>
      <c r="E9" s="362">
        <f>D9/$D$8</f>
        <v>0.135458269700012</v>
      </c>
      <c r="F9" s="363">
        <v>219877</v>
      </c>
      <c r="G9" s="361">
        <v>13172</v>
      </c>
      <c r="H9" s="361">
        <f t="shared" si="0"/>
        <v>233049</v>
      </c>
      <c r="I9" s="364">
        <f>(D9/H9-1)</f>
        <v>0.24416324463953942</v>
      </c>
      <c r="J9" s="363">
        <v>2612178</v>
      </c>
      <c r="K9" s="361">
        <v>5814</v>
      </c>
      <c r="L9" s="361">
        <f t="shared" si="1"/>
        <v>2617992</v>
      </c>
      <c r="M9" s="364">
        <f>(L9/$L$8)</f>
        <v>0.13325084446326543</v>
      </c>
      <c r="N9" s="363">
        <v>2496477</v>
      </c>
      <c r="O9" s="361">
        <v>15838</v>
      </c>
      <c r="P9" s="361">
        <f t="shared" si="2"/>
        <v>2512315</v>
      </c>
      <c r="Q9" s="365">
        <f>(L9/P9-1)</f>
        <v>0.04206359473234844</v>
      </c>
    </row>
    <row r="10" spans="1:17" s="101" customFormat="1" ht="18" customHeight="1">
      <c r="A10" s="366" t="s">
        <v>226</v>
      </c>
      <c r="B10" s="367">
        <v>213371</v>
      </c>
      <c r="C10" s="368">
        <v>377</v>
      </c>
      <c r="D10" s="368">
        <f t="shared" si="3"/>
        <v>213748</v>
      </c>
      <c r="E10" s="369">
        <f>D10/$D$8</f>
        <v>0.09985802508643932</v>
      </c>
      <c r="F10" s="370">
        <v>173688</v>
      </c>
      <c r="G10" s="368">
        <v>12567</v>
      </c>
      <c r="H10" s="368">
        <f t="shared" si="0"/>
        <v>186255</v>
      </c>
      <c r="I10" s="371">
        <f>(D10/H10-1)</f>
        <v>0.14760946014872078</v>
      </c>
      <c r="J10" s="370">
        <v>1981257</v>
      </c>
      <c r="K10" s="368">
        <v>4520</v>
      </c>
      <c r="L10" s="368">
        <f t="shared" si="1"/>
        <v>1985777</v>
      </c>
      <c r="M10" s="371">
        <f>(L10/$L$8)</f>
        <v>0.1010722959297545</v>
      </c>
      <c r="N10" s="370">
        <v>1899473</v>
      </c>
      <c r="O10" s="368">
        <v>20936</v>
      </c>
      <c r="P10" s="368">
        <f t="shared" si="2"/>
        <v>1920409</v>
      </c>
      <c r="Q10" s="372">
        <f>(L10/P10-1)</f>
        <v>0.03403858240614377</v>
      </c>
    </row>
    <row r="11" spans="1:17" s="101" customFormat="1" ht="18" customHeight="1">
      <c r="A11" s="366" t="s">
        <v>227</v>
      </c>
      <c r="B11" s="367">
        <v>171529</v>
      </c>
      <c r="C11" s="368">
        <v>444</v>
      </c>
      <c r="D11" s="368">
        <f t="shared" si="3"/>
        <v>171973</v>
      </c>
      <c r="E11" s="369">
        <f>D11/$D$8</f>
        <v>0.0803417302065527</v>
      </c>
      <c r="F11" s="370">
        <v>119633</v>
      </c>
      <c r="G11" s="368">
        <v>13484</v>
      </c>
      <c r="H11" s="368">
        <f t="shared" si="0"/>
        <v>133117</v>
      </c>
      <c r="I11" s="371">
        <f>(D11/H11-1)</f>
        <v>0.2918935973617194</v>
      </c>
      <c r="J11" s="370">
        <v>1576837</v>
      </c>
      <c r="K11" s="368">
        <v>4348</v>
      </c>
      <c r="L11" s="368">
        <f t="shared" si="1"/>
        <v>1581185</v>
      </c>
      <c r="M11" s="371">
        <f>(L11/$L$8)</f>
        <v>0.08047932785992026</v>
      </c>
      <c r="N11" s="370">
        <v>1746340</v>
      </c>
      <c r="O11" s="368">
        <v>16713</v>
      </c>
      <c r="P11" s="368">
        <f t="shared" si="2"/>
        <v>1763053</v>
      </c>
      <c r="Q11" s="372">
        <f>(L11/P11-1)</f>
        <v>-0.1031551518870959</v>
      </c>
    </row>
    <row r="12" spans="1:17" s="101" customFormat="1" ht="18" customHeight="1">
      <c r="A12" s="366" t="s">
        <v>228</v>
      </c>
      <c r="B12" s="367">
        <v>127524</v>
      </c>
      <c r="C12" s="368">
        <v>85</v>
      </c>
      <c r="D12" s="368">
        <f t="shared" si="3"/>
        <v>127609</v>
      </c>
      <c r="E12" s="369">
        <f>D12/$D$8</f>
        <v>0.05961591557935248</v>
      </c>
      <c r="F12" s="370">
        <v>90250</v>
      </c>
      <c r="G12" s="368">
        <v>9041</v>
      </c>
      <c r="H12" s="368">
        <f>G12+F12</f>
        <v>99291</v>
      </c>
      <c r="I12" s="371">
        <f>(D12/H12-1)</f>
        <v>0.2852020827668167</v>
      </c>
      <c r="J12" s="370">
        <v>1193231</v>
      </c>
      <c r="K12" s="368">
        <v>2145</v>
      </c>
      <c r="L12" s="368">
        <f>K12+J12</f>
        <v>1195376</v>
      </c>
      <c r="M12" s="371">
        <f>(L12/$L$8)</f>
        <v>0.060842378987835094</v>
      </c>
      <c r="N12" s="370">
        <v>1189043</v>
      </c>
      <c r="O12" s="368">
        <v>13965</v>
      </c>
      <c r="P12" s="368">
        <f>O12+N12</f>
        <v>1203008</v>
      </c>
      <c r="Q12" s="372">
        <f>(L12/P12-1)</f>
        <v>-0.006344097462360976</v>
      </c>
    </row>
    <row r="13" spans="1:17" s="101" customFormat="1" ht="18" customHeight="1">
      <c r="A13" s="366" t="s">
        <v>229</v>
      </c>
      <c r="B13" s="367">
        <v>119890</v>
      </c>
      <c r="C13" s="368">
        <v>237</v>
      </c>
      <c r="D13" s="368">
        <f t="shared" si="3"/>
        <v>120127</v>
      </c>
      <c r="E13" s="369">
        <f aca="true" t="shared" si="4" ref="E13:E24">D13/$D$8</f>
        <v>0.056120501616663994</v>
      </c>
      <c r="F13" s="370">
        <v>91367</v>
      </c>
      <c r="G13" s="368">
        <v>4305</v>
      </c>
      <c r="H13" s="368">
        <f aca="true" t="shared" si="5" ref="H13:H24">G13+F13</f>
        <v>95672</v>
      </c>
      <c r="I13" s="371">
        <f aca="true" t="shared" si="6" ref="I13:I24">(D13/H13-1)</f>
        <v>0.2556129275022996</v>
      </c>
      <c r="J13" s="370">
        <v>1034167</v>
      </c>
      <c r="K13" s="368">
        <v>2720</v>
      </c>
      <c r="L13" s="368">
        <f aca="true" t="shared" si="7" ref="L13:L24">K13+J13</f>
        <v>1036887</v>
      </c>
      <c r="M13" s="371">
        <f aca="true" t="shared" si="8" ref="M13:M24">(L13/$L$8)</f>
        <v>0.052775588452135036</v>
      </c>
      <c r="N13" s="370">
        <v>945244</v>
      </c>
      <c r="O13" s="368">
        <v>6896</v>
      </c>
      <c r="P13" s="368">
        <f aca="true" t="shared" si="9" ref="P13:P24">O13+N13</f>
        <v>952140</v>
      </c>
      <c r="Q13" s="372">
        <f aca="true" t="shared" si="10" ref="Q13:Q24">(L13/P13-1)</f>
        <v>0.08900686873779073</v>
      </c>
    </row>
    <row r="14" spans="1:17" s="101" customFormat="1" ht="18" customHeight="1">
      <c r="A14" s="366" t="s">
        <v>230</v>
      </c>
      <c r="B14" s="367">
        <v>89139</v>
      </c>
      <c r="C14" s="368">
        <v>251</v>
      </c>
      <c r="D14" s="368">
        <f>C14+B14</f>
        <v>89390</v>
      </c>
      <c r="E14" s="369">
        <f>D14/$D$8</f>
        <v>0.04176090004340069</v>
      </c>
      <c r="F14" s="370">
        <v>64090</v>
      </c>
      <c r="G14" s="368">
        <v>4893</v>
      </c>
      <c r="H14" s="368">
        <f>G14+F14</f>
        <v>68983</v>
      </c>
      <c r="I14" s="371">
        <f>(D14/H14-1)</f>
        <v>0.2958265079802269</v>
      </c>
      <c r="J14" s="370">
        <v>809019</v>
      </c>
      <c r="K14" s="368">
        <v>4591</v>
      </c>
      <c r="L14" s="368">
        <f>K14+J14</f>
        <v>813610</v>
      </c>
      <c r="M14" s="371">
        <f>(L14/$L$8)</f>
        <v>0.04141121117396745</v>
      </c>
      <c r="N14" s="370">
        <v>781113</v>
      </c>
      <c r="O14" s="368">
        <v>8620</v>
      </c>
      <c r="P14" s="368">
        <f>O14+N14</f>
        <v>789733</v>
      </c>
      <c r="Q14" s="372">
        <f>(L14/P14-1)</f>
        <v>0.03023426905042581</v>
      </c>
    </row>
    <row r="15" spans="1:17" s="101" customFormat="1" ht="18" customHeight="1">
      <c r="A15" s="366" t="s">
        <v>231</v>
      </c>
      <c r="B15" s="367">
        <v>86766</v>
      </c>
      <c r="C15" s="368">
        <v>400</v>
      </c>
      <c r="D15" s="368">
        <f>C15+B15</f>
        <v>87166</v>
      </c>
      <c r="E15" s="369">
        <f>D15/$D$8</f>
        <v>0.04072189968881379</v>
      </c>
      <c r="F15" s="370">
        <v>57132</v>
      </c>
      <c r="G15" s="368">
        <v>3761</v>
      </c>
      <c r="H15" s="368">
        <f>G15+F15</f>
        <v>60893</v>
      </c>
      <c r="I15" s="371">
        <f>(D15/H15-1)</f>
        <v>0.43146174437127427</v>
      </c>
      <c r="J15" s="370">
        <v>846955</v>
      </c>
      <c r="K15" s="368">
        <v>5949</v>
      </c>
      <c r="L15" s="368">
        <f>K15+J15</f>
        <v>852904</v>
      </c>
      <c r="M15" s="371">
        <f>(L15/$L$8)</f>
        <v>0.04341120150332657</v>
      </c>
      <c r="N15" s="370">
        <v>664330</v>
      </c>
      <c r="O15" s="368">
        <v>8041</v>
      </c>
      <c r="P15" s="368">
        <f>O15+N15</f>
        <v>672371</v>
      </c>
      <c r="Q15" s="372">
        <f>(L15/P15-1)</f>
        <v>0.2685020621055936</v>
      </c>
    </row>
    <row r="16" spans="1:17" s="101" customFormat="1" ht="18" customHeight="1">
      <c r="A16" s="366" t="s">
        <v>232</v>
      </c>
      <c r="B16" s="367">
        <v>86116</v>
      </c>
      <c r="C16" s="368">
        <v>21</v>
      </c>
      <c r="D16" s="368">
        <f>C16+B16</f>
        <v>86137</v>
      </c>
      <c r="E16" s="369">
        <f>D16/$D$8</f>
        <v>0.04024117515424997</v>
      </c>
      <c r="F16" s="370">
        <v>44733</v>
      </c>
      <c r="G16" s="368">
        <v>1288</v>
      </c>
      <c r="H16" s="368">
        <f>G16+F16</f>
        <v>46021</v>
      </c>
      <c r="I16" s="371">
        <f>(D16/H16-1)</f>
        <v>0.8716890115382108</v>
      </c>
      <c r="J16" s="370">
        <v>714416</v>
      </c>
      <c r="K16" s="368">
        <v>512</v>
      </c>
      <c r="L16" s="368">
        <f>K16+J16</f>
        <v>714928</v>
      </c>
      <c r="M16" s="371">
        <f>(L16/$L$8)</f>
        <v>0.0363884838954563</v>
      </c>
      <c r="N16" s="370">
        <v>603619</v>
      </c>
      <c r="O16" s="368">
        <v>5963</v>
      </c>
      <c r="P16" s="368">
        <f>O16+N16</f>
        <v>609582</v>
      </c>
      <c r="Q16" s="372">
        <f>(L16/P16-1)</f>
        <v>0.17281678264778155</v>
      </c>
    </row>
    <row r="17" spans="1:17" s="101" customFormat="1" ht="18" customHeight="1">
      <c r="A17" s="366" t="s">
        <v>233</v>
      </c>
      <c r="B17" s="367">
        <v>61076</v>
      </c>
      <c r="C17" s="368">
        <v>4385</v>
      </c>
      <c r="D17" s="368">
        <f t="shared" si="3"/>
        <v>65461</v>
      </c>
      <c r="E17" s="369">
        <f t="shared" si="4"/>
        <v>0.03058183552680448</v>
      </c>
      <c r="F17" s="370">
        <v>69866</v>
      </c>
      <c r="G17" s="368">
        <v>16090</v>
      </c>
      <c r="H17" s="368">
        <f t="shared" si="5"/>
        <v>85956</v>
      </c>
      <c r="I17" s="371">
        <f t="shared" si="6"/>
        <v>-0.23843594397133416</v>
      </c>
      <c r="J17" s="370">
        <v>656116</v>
      </c>
      <c r="K17" s="368">
        <v>82193</v>
      </c>
      <c r="L17" s="368">
        <f t="shared" si="7"/>
        <v>738309</v>
      </c>
      <c r="M17" s="371">
        <f t="shared" si="8"/>
        <v>0.03757853260240254</v>
      </c>
      <c r="N17" s="370">
        <v>650038</v>
      </c>
      <c r="O17" s="368">
        <v>135299</v>
      </c>
      <c r="P17" s="368">
        <f t="shared" si="9"/>
        <v>785337</v>
      </c>
      <c r="Q17" s="372">
        <f t="shared" si="10"/>
        <v>-0.05988257270445685</v>
      </c>
    </row>
    <row r="18" spans="1:17" s="101" customFormat="1" ht="18" customHeight="1">
      <c r="A18" s="366" t="s">
        <v>234</v>
      </c>
      <c r="B18" s="367">
        <v>53575</v>
      </c>
      <c r="C18" s="368">
        <v>156</v>
      </c>
      <c r="D18" s="368">
        <f t="shared" si="3"/>
        <v>53731</v>
      </c>
      <c r="E18" s="369">
        <f t="shared" si="4"/>
        <v>0.025101856138628063</v>
      </c>
      <c r="F18" s="370">
        <v>25333</v>
      </c>
      <c r="G18" s="368">
        <v>5941</v>
      </c>
      <c r="H18" s="368">
        <f t="shared" si="5"/>
        <v>31274</v>
      </c>
      <c r="I18" s="371">
        <f t="shared" si="6"/>
        <v>0.7180725203044063</v>
      </c>
      <c r="J18" s="370">
        <v>484812</v>
      </c>
      <c r="K18" s="368">
        <v>1739</v>
      </c>
      <c r="L18" s="368">
        <f t="shared" si="7"/>
        <v>486551</v>
      </c>
      <c r="M18" s="371">
        <f t="shared" si="8"/>
        <v>0.024764526256935187</v>
      </c>
      <c r="N18" s="370">
        <v>446983</v>
      </c>
      <c r="O18" s="368">
        <v>8994</v>
      </c>
      <c r="P18" s="368">
        <f t="shared" si="9"/>
        <v>455977</v>
      </c>
      <c r="Q18" s="372">
        <f t="shared" si="10"/>
        <v>0.06705162760402383</v>
      </c>
    </row>
    <row r="19" spans="1:17" s="101" customFormat="1" ht="18" customHeight="1">
      <c r="A19" s="366" t="s">
        <v>235</v>
      </c>
      <c r="B19" s="367">
        <v>48515</v>
      </c>
      <c r="C19" s="368">
        <v>82</v>
      </c>
      <c r="D19" s="368">
        <f t="shared" si="3"/>
        <v>48597</v>
      </c>
      <c r="E19" s="369">
        <f t="shared" si="4"/>
        <v>0.022703372406411716</v>
      </c>
      <c r="F19" s="370">
        <v>36740</v>
      </c>
      <c r="G19" s="368">
        <v>1040</v>
      </c>
      <c r="H19" s="368">
        <f t="shared" si="5"/>
        <v>37780</v>
      </c>
      <c r="I19" s="371">
        <f t="shared" si="6"/>
        <v>0.2863155108523028</v>
      </c>
      <c r="J19" s="370">
        <v>466641</v>
      </c>
      <c r="K19" s="368">
        <v>554</v>
      </c>
      <c r="L19" s="368">
        <f t="shared" si="7"/>
        <v>467195</v>
      </c>
      <c r="M19" s="371">
        <f t="shared" si="8"/>
        <v>0.023779342442228738</v>
      </c>
      <c r="N19" s="370">
        <v>471456</v>
      </c>
      <c r="O19" s="368">
        <v>1145</v>
      </c>
      <c r="P19" s="368">
        <f t="shared" si="9"/>
        <v>472601</v>
      </c>
      <c r="Q19" s="372">
        <f t="shared" si="10"/>
        <v>-0.011438824716832996</v>
      </c>
    </row>
    <row r="20" spans="1:17" s="101" customFormat="1" ht="18" customHeight="1">
      <c r="A20" s="366" t="s">
        <v>236</v>
      </c>
      <c r="B20" s="367">
        <v>39548</v>
      </c>
      <c r="C20" s="368">
        <v>19</v>
      </c>
      <c r="D20" s="368">
        <f t="shared" si="3"/>
        <v>39567</v>
      </c>
      <c r="E20" s="369">
        <f t="shared" si="4"/>
        <v>0.018484769347994576</v>
      </c>
      <c r="F20" s="370">
        <v>20740</v>
      </c>
      <c r="G20" s="368">
        <v>277</v>
      </c>
      <c r="H20" s="368">
        <f t="shared" si="5"/>
        <v>21017</v>
      </c>
      <c r="I20" s="371">
        <f t="shared" si="6"/>
        <v>0.8826188323737927</v>
      </c>
      <c r="J20" s="370">
        <v>345014</v>
      </c>
      <c r="K20" s="368">
        <v>845</v>
      </c>
      <c r="L20" s="368">
        <f t="shared" si="7"/>
        <v>345859</v>
      </c>
      <c r="M20" s="371">
        <f t="shared" si="8"/>
        <v>0.01760356938264919</v>
      </c>
      <c r="N20" s="370">
        <v>271416</v>
      </c>
      <c r="O20" s="368">
        <v>1296</v>
      </c>
      <c r="P20" s="368">
        <f t="shared" si="9"/>
        <v>272712</v>
      </c>
      <c r="Q20" s="372">
        <f t="shared" si="10"/>
        <v>0.26822068702514</v>
      </c>
    </row>
    <row r="21" spans="1:17" s="101" customFormat="1" ht="18" customHeight="1">
      <c r="A21" s="366" t="s">
        <v>237</v>
      </c>
      <c r="B21" s="367">
        <v>36031</v>
      </c>
      <c r="C21" s="368">
        <v>134</v>
      </c>
      <c r="D21" s="368">
        <f t="shared" si="3"/>
        <v>36165</v>
      </c>
      <c r="E21" s="369">
        <f t="shared" si="4"/>
        <v>0.016895435172497884</v>
      </c>
      <c r="F21" s="370">
        <v>9687</v>
      </c>
      <c r="G21" s="368">
        <v>1408</v>
      </c>
      <c r="H21" s="368">
        <f t="shared" si="5"/>
        <v>11095</v>
      </c>
      <c r="I21" s="371">
        <f t="shared" si="6"/>
        <v>2.259576385759351</v>
      </c>
      <c r="J21" s="370">
        <v>302873</v>
      </c>
      <c r="K21" s="368">
        <v>2220</v>
      </c>
      <c r="L21" s="368">
        <f t="shared" si="7"/>
        <v>305093</v>
      </c>
      <c r="M21" s="371">
        <f t="shared" si="8"/>
        <v>0.015528657035556656</v>
      </c>
      <c r="N21" s="370">
        <v>410670</v>
      </c>
      <c r="O21" s="368">
        <v>2262</v>
      </c>
      <c r="P21" s="368">
        <f t="shared" si="9"/>
        <v>412932</v>
      </c>
      <c r="Q21" s="372">
        <f t="shared" si="10"/>
        <v>-0.26115437892921833</v>
      </c>
    </row>
    <row r="22" spans="1:17" s="101" customFormat="1" ht="18" customHeight="1">
      <c r="A22" s="366" t="s">
        <v>238</v>
      </c>
      <c r="B22" s="367">
        <v>28849</v>
      </c>
      <c r="C22" s="368">
        <v>19</v>
      </c>
      <c r="D22" s="368">
        <f t="shared" si="3"/>
        <v>28868</v>
      </c>
      <c r="E22" s="369">
        <f t="shared" si="4"/>
        <v>0.013486448847218828</v>
      </c>
      <c r="F22" s="370">
        <v>8976</v>
      </c>
      <c r="G22" s="368">
        <v>910</v>
      </c>
      <c r="H22" s="368">
        <f t="shared" si="5"/>
        <v>9886</v>
      </c>
      <c r="I22" s="371">
        <f t="shared" si="6"/>
        <v>1.9200890147683594</v>
      </c>
      <c r="J22" s="370">
        <v>243957</v>
      </c>
      <c r="K22" s="368">
        <v>813</v>
      </c>
      <c r="L22" s="368">
        <f t="shared" si="7"/>
        <v>244770</v>
      </c>
      <c r="M22" s="371">
        <f t="shared" si="8"/>
        <v>0.012458330353673152</v>
      </c>
      <c r="N22" s="370">
        <v>231669</v>
      </c>
      <c r="O22" s="368">
        <v>4110</v>
      </c>
      <c r="P22" s="368">
        <f t="shared" si="9"/>
        <v>235779</v>
      </c>
      <c r="Q22" s="372">
        <f t="shared" si="10"/>
        <v>0.03813316707594816</v>
      </c>
    </row>
    <row r="23" spans="1:17" s="101" customFormat="1" ht="18" customHeight="1">
      <c r="A23" s="366" t="s">
        <v>239</v>
      </c>
      <c r="B23" s="367">
        <v>28336</v>
      </c>
      <c r="C23" s="368">
        <v>17</v>
      </c>
      <c r="D23" s="368">
        <f t="shared" si="3"/>
        <v>28353</v>
      </c>
      <c r="E23" s="369">
        <f t="shared" si="4"/>
        <v>0.013245852991727708</v>
      </c>
      <c r="F23" s="370">
        <v>12719</v>
      </c>
      <c r="G23" s="368">
        <v>1066</v>
      </c>
      <c r="H23" s="368">
        <f t="shared" si="5"/>
        <v>13785</v>
      </c>
      <c r="I23" s="371">
        <f t="shared" si="6"/>
        <v>1.0568008705114256</v>
      </c>
      <c r="J23" s="370">
        <v>237088</v>
      </c>
      <c r="K23" s="368">
        <v>1881</v>
      </c>
      <c r="L23" s="368">
        <f t="shared" si="7"/>
        <v>238969</v>
      </c>
      <c r="M23" s="371">
        <f t="shared" si="8"/>
        <v>0.01216307041829848</v>
      </c>
      <c r="N23" s="370">
        <v>286712</v>
      </c>
      <c r="O23" s="368">
        <v>1912</v>
      </c>
      <c r="P23" s="368">
        <f t="shared" si="9"/>
        <v>288624</v>
      </c>
      <c r="Q23" s="372">
        <f t="shared" si="10"/>
        <v>-0.1720404401574367</v>
      </c>
    </row>
    <row r="24" spans="1:17" s="101" customFormat="1" ht="18" customHeight="1">
      <c r="A24" s="366" t="s">
        <v>240</v>
      </c>
      <c r="B24" s="367">
        <v>27820</v>
      </c>
      <c r="C24" s="368">
        <v>0</v>
      </c>
      <c r="D24" s="368">
        <f t="shared" si="3"/>
        <v>27820</v>
      </c>
      <c r="E24" s="369">
        <f t="shared" si="4"/>
        <v>0.012996847960704857</v>
      </c>
      <c r="F24" s="370">
        <v>31975</v>
      </c>
      <c r="G24" s="368">
        <v>5413</v>
      </c>
      <c r="H24" s="368">
        <f t="shared" si="5"/>
        <v>37388</v>
      </c>
      <c r="I24" s="371">
        <f t="shared" si="6"/>
        <v>-0.25591098748261476</v>
      </c>
      <c r="J24" s="370">
        <v>274082</v>
      </c>
      <c r="K24" s="368">
        <v>3965</v>
      </c>
      <c r="L24" s="368">
        <f t="shared" si="7"/>
        <v>278047</v>
      </c>
      <c r="M24" s="371">
        <f t="shared" si="8"/>
        <v>0.014152066755924985</v>
      </c>
      <c r="N24" s="370">
        <v>288099</v>
      </c>
      <c r="O24" s="368">
        <v>37220</v>
      </c>
      <c r="P24" s="368">
        <f t="shared" si="9"/>
        <v>325319</v>
      </c>
      <c r="Q24" s="372">
        <f t="shared" si="10"/>
        <v>-0.14530968065191396</v>
      </c>
    </row>
    <row r="25" spans="1:17" s="101" customFormat="1" ht="18" customHeight="1">
      <c r="A25" s="366" t="s">
        <v>241</v>
      </c>
      <c r="B25" s="367">
        <v>27763</v>
      </c>
      <c r="C25" s="368">
        <v>0</v>
      </c>
      <c r="D25" s="368">
        <f t="shared" si="3"/>
        <v>27763</v>
      </c>
      <c r="E25" s="369">
        <f>D25/$D$8</f>
        <v>0.012970218904854383</v>
      </c>
      <c r="F25" s="370">
        <v>28265</v>
      </c>
      <c r="G25" s="368">
        <v>375</v>
      </c>
      <c r="H25" s="368">
        <f>G25+F25</f>
        <v>28640</v>
      </c>
      <c r="I25" s="371">
        <f>(D25/H25-1)</f>
        <v>-0.030621508379888307</v>
      </c>
      <c r="J25" s="370">
        <v>250894</v>
      </c>
      <c r="K25" s="368">
        <v>2111</v>
      </c>
      <c r="L25" s="368">
        <f>K25+J25</f>
        <v>253005</v>
      </c>
      <c r="M25" s="371">
        <f>(L25/$L$8)</f>
        <v>0.01287747628847929</v>
      </c>
      <c r="N25" s="370">
        <v>300070</v>
      </c>
      <c r="O25" s="368">
        <v>37183</v>
      </c>
      <c r="P25" s="368">
        <f>O25+N25</f>
        <v>337253</v>
      </c>
      <c r="Q25" s="372">
        <f>(L25/P25-1)</f>
        <v>-0.2498065250716821</v>
      </c>
    </row>
    <row r="26" spans="1:17" s="101" customFormat="1" ht="18" customHeight="1">
      <c r="A26" s="366" t="s">
        <v>242</v>
      </c>
      <c r="B26" s="367">
        <v>25981</v>
      </c>
      <c r="C26" s="368">
        <v>9</v>
      </c>
      <c r="D26" s="368">
        <f t="shared" si="3"/>
        <v>25990</v>
      </c>
      <c r="E26" s="369">
        <f>D26/$D$8</f>
        <v>0.012141915114979125</v>
      </c>
      <c r="F26" s="370">
        <v>20160</v>
      </c>
      <c r="G26" s="368">
        <v>427</v>
      </c>
      <c r="H26" s="368">
        <f>G26+F26</f>
        <v>20587</v>
      </c>
      <c r="I26" s="371">
        <f>(D26/H26-1)</f>
        <v>0.2624471754019526</v>
      </c>
      <c r="J26" s="370">
        <v>259537</v>
      </c>
      <c r="K26" s="368">
        <v>3315</v>
      </c>
      <c r="L26" s="368">
        <f>K26+J26</f>
        <v>262852</v>
      </c>
      <c r="M26" s="371">
        <f>(L26/$L$8)</f>
        <v>0.013378669976401091</v>
      </c>
      <c r="N26" s="370">
        <v>250574</v>
      </c>
      <c r="O26" s="368">
        <v>4233</v>
      </c>
      <c r="P26" s="368">
        <f>O26+N26</f>
        <v>254807</v>
      </c>
      <c r="Q26" s="372">
        <f>(L26/P26-1)</f>
        <v>0.0315729159716962</v>
      </c>
    </row>
    <row r="27" spans="1:17" s="101" customFormat="1" ht="18" customHeight="1">
      <c r="A27" s="366" t="s">
        <v>243</v>
      </c>
      <c r="B27" s="367">
        <v>24963</v>
      </c>
      <c r="C27" s="368">
        <v>3</v>
      </c>
      <c r="D27" s="368">
        <f t="shared" si="3"/>
        <v>24966</v>
      </c>
      <c r="E27" s="369">
        <f>D27/$D$8</f>
        <v>0.011663526462507458</v>
      </c>
      <c r="F27" s="370">
        <v>20159</v>
      </c>
      <c r="G27" s="368">
        <v>69</v>
      </c>
      <c r="H27" s="368">
        <f>G27+F27</f>
        <v>20228</v>
      </c>
      <c r="I27" s="371">
        <f>(D27/H27-1)</f>
        <v>0.23422978050227417</v>
      </c>
      <c r="J27" s="370">
        <v>229803</v>
      </c>
      <c r="K27" s="368">
        <v>494</v>
      </c>
      <c r="L27" s="368">
        <f>K27+J27</f>
        <v>230297</v>
      </c>
      <c r="M27" s="371">
        <f>(L27/$L$8)</f>
        <v>0.011721682009477737</v>
      </c>
      <c r="N27" s="370">
        <v>204957</v>
      </c>
      <c r="O27" s="368">
        <v>1707</v>
      </c>
      <c r="P27" s="368">
        <f>O27+N27</f>
        <v>206664</v>
      </c>
      <c r="Q27" s="372">
        <f>(L27/P27-1)</f>
        <v>0.11435470135098513</v>
      </c>
    </row>
    <row r="28" spans="1:17" s="101" customFormat="1" ht="18" customHeight="1">
      <c r="A28" s="366" t="s">
        <v>244</v>
      </c>
      <c r="B28" s="367">
        <v>21530</v>
      </c>
      <c r="C28" s="368">
        <v>0</v>
      </c>
      <c r="D28" s="368">
        <f t="shared" si="3"/>
        <v>21530</v>
      </c>
      <c r="E28" s="369">
        <f aca="true" t="shared" si="11" ref="E28:E41">D28/$D$8</f>
        <v>0.010058308288784169</v>
      </c>
      <c r="F28" s="370">
        <v>18281</v>
      </c>
      <c r="G28" s="368">
        <v>47</v>
      </c>
      <c r="H28" s="368">
        <f t="shared" si="0"/>
        <v>18328</v>
      </c>
      <c r="I28" s="371">
        <f aca="true" t="shared" si="12" ref="I28:I41">(D28/H28-1)</f>
        <v>0.1747053688345701</v>
      </c>
      <c r="J28" s="370">
        <v>216558</v>
      </c>
      <c r="K28" s="368">
        <v>24</v>
      </c>
      <c r="L28" s="368">
        <f t="shared" si="1"/>
        <v>216582</v>
      </c>
      <c r="M28" s="371">
        <f aca="true" t="shared" si="13" ref="M28:M41">(L28/$L$8)</f>
        <v>0.011023614432566239</v>
      </c>
      <c r="N28" s="370">
        <v>161183</v>
      </c>
      <c r="O28" s="368">
        <v>1182</v>
      </c>
      <c r="P28" s="368">
        <f t="shared" si="2"/>
        <v>162365</v>
      </c>
      <c r="Q28" s="372">
        <f aca="true" t="shared" si="14" ref="Q28:Q41">(L28/P28-1)</f>
        <v>0.3339204877898563</v>
      </c>
    </row>
    <row r="29" spans="1:17" s="101" customFormat="1" ht="18" customHeight="1">
      <c r="A29" s="366" t="s">
        <v>245</v>
      </c>
      <c r="B29" s="367">
        <v>21064</v>
      </c>
      <c r="C29" s="368">
        <v>207</v>
      </c>
      <c r="D29" s="368">
        <f t="shared" si="3"/>
        <v>21271</v>
      </c>
      <c r="E29" s="369">
        <f t="shared" si="11"/>
        <v>0.009937309596410964</v>
      </c>
      <c r="F29" s="370">
        <v>19771</v>
      </c>
      <c r="G29" s="368">
        <v>90</v>
      </c>
      <c r="H29" s="368">
        <f>G29+F29</f>
        <v>19861</v>
      </c>
      <c r="I29" s="371">
        <f t="shared" si="12"/>
        <v>0.07099340415890443</v>
      </c>
      <c r="J29" s="370">
        <v>184453</v>
      </c>
      <c r="K29" s="368">
        <v>5219</v>
      </c>
      <c r="L29" s="368">
        <f>K29+J29</f>
        <v>189672</v>
      </c>
      <c r="M29" s="371">
        <f t="shared" si="13"/>
        <v>0.00965394629587733</v>
      </c>
      <c r="N29" s="370">
        <v>184293</v>
      </c>
      <c r="O29" s="368">
        <v>1101</v>
      </c>
      <c r="P29" s="368">
        <f>O29+N29</f>
        <v>185394</v>
      </c>
      <c r="Q29" s="372">
        <f t="shared" si="14"/>
        <v>0.02307518042655099</v>
      </c>
    </row>
    <row r="30" spans="1:17" s="101" customFormat="1" ht="18" customHeight="1">
      <c r="A30" s="366" t="s">
        <v>246</v>
      </c>
      <c r="B30" s="367">
        <v>19115</v>
      </c>
      <c r="C30" s="368">
        <v>755</v>
      </c>
      <c r="D30" s="368">
        <f t="shared" si="3"/>
        <v>19870</v>
      </c>
      <c r="E30" s="369">
        <f t="shared" si="11"/>
        <v>0.009282795434191428</v>
      </c>
      <c r="F30" s="370">
        <v>16552</v>
      </c>
      <c r="G30" s="368">
        <v>466</v>
      </c>
      <c r="H30" s="368">
        <f>G30+F30</f>
        <v>17018</v>
      </c>
      <c r="I30" s="371">
        <f t="shared" si="12"/>
        <v>0.16758726054765538</v>
      </c>
      <c r="J30" s="370">
        <v>172094</v>
      </c>
      <c r="K30" s="368">
        <v>3854</v>
      </c>
      <c r="L30" s="368">
        <f>K30+J30</f>
        <v>175948</v>
      </c>
      <c r="M30" s="371">
        <f t="shared" si="13"/>
        <v>0.008955420635976973</v>
      </c>
      <c r="N30" s="370">
        <v>181945</v>
      </c>
      <c r="O30" s="368">
        <v>3153</v>
      </c>
      <c r="P30" s="368">
        <f>O30+N30</f>
        <v>185098</v>
      </c>
      <c r="Q30" s="372">
        <f t="shared" si="14"/>
        <v>-0.04943327318501556</v>
      </c>
    </row>
    <row r="31" spans="1:17" s="101" customFormat="1" ht="18" customHeight="1">
      <c r="A31" s="366" t="s">
        <v>247</v>
      </c>
      <c r="B31" s="367">
        <v>19040</v>
      </c>
      <c r="C31" s="368">
        <v>111</v>
      </c>
      <c r="D31" s="368">
        <f t="shared" si="3"/>
        <v>19151</v>
      </c>
      <c r="E31" s="369">
        <f t="shared" si="11"/>
        <v>0.008946895589340717</v>
      </c>
      <c r="F31" s="370">
        <v>13946</v>
      </c>
      <c r="G31" s="368">
        <v>796</v>
      </c>
      <c r="H31" s="368">
        <f>G31+F31</f>
        <v>14742</v>
      </c>
      <c r="I31" s="371">
        <f t="shared" si="12"/>
        <v>0.2990774657441324</v>
      </c>
      <c r="J31" s="370">
        <v>176182</v>
      </c>
      <c r="K31" s="368">
        <v>1325</v>
      </c>
      <c r="L31" s="368">
        <f>K31+J31</f>
        <v>177507</v>
      </c>
      <c r="M31" s="371">
        <f t="shared" si="13"/>
        <v>0.009034770789269356</v>
      </c>
      <c r="N31" s="370">
        <v>210889</v>
      </c>
      <c r="O31" s="368">
        <v>1291</v>
      </c>
      <c r="P31" s="368">
        <f>O31+N31</f>
        <v>212180</v>
      </c>
      <c r="Q31" s="372">
        <f t="shared" si="14"/>
        <v>-0.16341313978697336</v>
      </c>
    </row>
    <row r="32" spans="1:17" s="101" customFormat="1" ht="18" customHeight="1">
      <c r="A32" s="366" t="s">
        <v>248</v>
      </c>
      <c r="B32" s="367">
        <v>18397</v>
      </c>
      <c r="C32" s="368">
        <v>321</v>
      </c>
      <c r="D32" s="368">
        <f t="shared" si="3"/>
        <v>18718</v>
      </c>
      <c r="E32" s="369">
        <f t="shared" si="11"/>
        <v>0.008744608200160802</v>
      </c>
      <c r="F32" s="370">
        <v>12879</v>
      </c>
      <c r="G32" s="368">
        <v>584</v>
      </c>
      <c r="H32" s="368">
        <f t="shared" si="0"/>
        <v>13463</v>
      </c>
      <c r="I32" s="371">
        <f t="shared" si="12"/>
        <v>0.3903290499888583</v>
      </c>
      <c r="J32" s="370">
        <v>179098</v>
      </c>
      <c r="K32" s="368">
        <v>1871</v>
      </c>
      <c r="L32" s="368">
        <f t="shared" si="1"/>
        <v>180969</v>
      </c>
      <c r="M32" s="371">
        <f t="shared" si="13"/>
        <v>0.009210980045650515</v>
      </c>
      <c r="N32" s="370">
        <v>160212</v>
      </c>
      <c r="O32" s="368">
        <v>1209</v>
      </c>
      <c r="P32" s="368">
        <f t="shared" si="2"/>
        <v>161421</v>
      </c>
      <c r="Q32" s="372">
        <f t="shared" si="14"/>
        <v>0.12109948519709324</v>
      </c>
    </row>
    <row r="33" spans="1:17" s="101" customFormat="1" ht="18" customHeight="1">
      <c r="A33" s="366" t="s">
        <v>249</v>
      </c>
      <c r="B33" s="367">
        <v>18170</v>
      </c>
      <c r="C33" s="368">
        <v>6</v>
      </c>
      <c r="D33" s="368">
        <f t="shared" si="3"/>
        <v>18176</v>
      </c>
      <c r="E33" s="369">
        <f t="shared" si="11"/>
        <v>0.008491398581372088</v>
      </c>
      <c r="F33" s="370">
        <v>12793</v>
      </c>
      <c r="G33" s="368">
        <v>97</v>
      </c>
      <c r="H33" s="368">
        <f>G33+F33</f>
        <v>12890</v>
      </c>
      <c r="I33" s="371">
        <f t="shared" si="12"/>
        <v>0.4100853374709077</v>
      </c>
      <c r="J33" s="370">
        <v>172979</v>
      </c>
      <c r="K33" s="368">
        <v>194</v>
      </c>
      <c r="L33" s="368">
        <f>K33+J33</f>
        <v>173173</v>
      </c>
      <c r="M33" s="371">
        <f t="shared" si="13"/>
        <v>0.00881417838107873</v>
      </c>
      <c r="N33" s="370">
        <v>145342</v>
      </c>
      <c r="O33" s="368">
        <v>411</v>
      </c>
      <c r="P33" s="368">
        <f>O33+N33</f>
        <v>145753</v>
      </c>
      <c r="Q33" s="372">
        <f t="shared" si="14"/>
        <v>0.18812648796251197</v>
      </c>
    </row>
    <row r="34" spans="1:17" s="101" customFormat="1" ht="18" customHeight="1">
      <c r="A34" s="366" t="s">
        <v>250</v>
      </c>
      <c r="B34" s="367">
        <v>17421</v>
      </c>
      <c r="C34" s="368">
        <v>0</v>
      </c>
      <c r="D34" s="368">
        <f t="shared" si="3"/>
        <v>17421</v>
      </c>
      <c r="E34" s="369">
        <f t="shared" si="11"/>
        <v>0.00813868038545792</v>
      </c>
      <c r="F34" s="370">
        <v>16046</v>
      </c>
      <c r="G34" s="368">
        <v>16</v>
      </c>
      <c r="H34" s="368">
        <f>G34+F34</f>
        <v>16062</v>
      </c>
      <c r="I34" s="371">
        <f t="shared" si="12"/>
        <v>0.08460963765409035</v>
      </c>
      <c r="J34" s="370">
        <v>151984</v>
      </c>
      <c r="K34" s="368">
        <v>4671</v>
      </c>
      <c r="L34" s="368">
        <f>K34+J34</f>
        <v>156655</v>
      </c>
      <c r="M34" s="371">
        <f t="shared" si="13"/>
        <v>0.007973443402192538</v>
      </c>
      <c r="N34" s="370">
        <v>153559</v>
      </c>
      <c r="O34" s="368">
        <v>231</v>
      </c>
      <c r="P34" s="368">
        <f>O34+N34</f>
        <v>153790</v>
      </c>
      <c r="Q34" s="372">
        <f t="shared" si="14"/>
        <v>0.018629299694388424</v>
      </c>
    </row>
    <row r="35" spans="1:17" s="101" customFormat="1" ht="18" customHeight="1">
      <c r="A35" s="366" t="s">
        <v>251</v>
      </c>
      <c r="B35" s="367">
        <v>16547</v>
      </c>
      <c r="C35" s="368">
        <v>158</v>
      </c>
      <c r="D35" s="368">
        <f t="shared" si="3"/>
        <v>16705</v>
      </c>
      <c r="E35" s="369">
        <f t="shared" si="11"/>
        <v>0.007804182069862496</v>
      </c>
      <c r="F35" s="370">
        <v>7362</v>
      </c>
      <c r="G35" s="368">
        <v>1588</v>
      </c>
      <c r="H35" s="368">
        <f>G35+F35</f>
        <v>8950</v>
      </c>
      <c r="I35" s="371">
        <f t="shared" si="12"/>
        <v>0.8664804469273744</v>
      </c>
      <c r="J35" s="370">
        <v>140472</v>
      </c>
      <c r="K35" s="368">
        <v>423</v>
      </c>
      <c r="L35" s="368">
        <f>K35+J35</f>
        <v>140895</v>
      </c>
      <c r="M35" s="371">
        <f t="shared" si="13"/>
        <v>0.007171289190590263</v>
      </c>
      <c r="N35" s="370">
        <v>152210</v>
      </c>
      <c r="O35" s="368">
        <v>3958</v>
      </c>
      <c r="P35" s="368">
        <f>O35+N35</f>
        <v>156168</v>
      </c>
      <c r="Q35" s="372">
        <f t="shared" si="14"/>
        <v>-0.09779852466574457</v>
      </c>
    </row>
    <row r="36" spans="1:17" s="101" customFormat="1" ht="18" customHeight="1">
      <c r="A36" s="366" t="s">
        <v>252</v>
      </c>
      <c r="B36" s="367">
        <v>15327</v>
      </c>
      <c r="C36" s="368">
        <v>132</v>
      </c>
      <c r="D36" s="368">
        <f t="shared" si="3"/>
        <v>15459</v>
      </c>
      <c r="E36" s="369">
        <f t="shared" si="11"/>
        <v>0.0072220802524995105</v>
      </c>
      <c r="F36" s="370">
        <v>15834</v>
      </c>
      <c r="G36" s="368">
        <v>5</v>
      </c>
      <c r="H36" s="368">
        <f>G36+F36</f>
        <v>15839</v>
      </c>
      <c r="I36" s="371">
        <f t="shared" si="12"/>
        <v>-0.023991413599343425</v>
      </c>
      <c r="J36" s="370">
        <v>145368</v>
      </c>
      <c r="K36" s="368">
        <v>2988</v>
      </c>
      <c r="L36" s="368">
        <f>K36+J36</f>
        <v>148356</v>
      </c>
      <c r="M36" s="371">
        <f t="shared" si="13"/>
        <v>0.007551039988354513</v>
      </c>
      <c r="N36" s="370">
        <v>155439</v>
      </c>
      <c r="O36" s="368">
        <v>14955</v>
      </c>
      <c r="P36" s="368">
        <f>O36+N36</f>
        <v>170394</v>
      </c>
      <c r="Q36" s="372">
        <f t="shared" si="14"/>
        <v>-0.1293355399838022</v>
      </c>
    </row>
    <row r="37" spans="1:17" s="101" customFormat="1" ht="18" customHeight="1">
      <c r="A37" s="366" t="s">
        <v>253</v>
      </c>
      <c r="B37" s="367">
        <v>15019</v>
      </c>
      <c r="C37" s="368">
        <v>5</v>
      </c>
      <c r="D37" s="368">
        <f t="shared" si="3"/>
        <v>15024</v>
      </c>
      <c r="E37" s="369">
        <f t="shared" si="11"/>
        <v>0.007018858510482738</v>
      </c>
      <c r="F37" s="370">
        <v>11203</v>
      </c>
      <c r="G37" s="368">
        <v>30</v>
      </c>
      <c r="H37" s="368">
        <f>G37+F37</f>
        <v>11233</v>
      </c>
      <c r="I37" s="371">
        <f t="shared" si="12"/>
        <v>0.33748775928069086</v>
      </c>
      <c r="J37" s="370">
        <v>118388</v>
      </c>
      <c r="K37" s="368">
        <v>87</v>
      </c>
      <c r="L37" s="368">
        <f>K37+J37</f>
        <v>118475</v>
      </c>
      <c r="M37" s="371">
        <f t="shared" si="13"/>
        <v>0.006030153567232204</v>
      </c>
      <c r="N37" s="370">
        <v>140204</v>
      </c>
      <c r="O37" s="368">
        <v>287</v>
      </c>
      <c r="P37" s="368">
        <f>O37+N37</f>
        <v>140491</v>
      </c>
      <c r="Q37" s="372">
        <f t="shared" si="14"/>
        <v>-0.15670754710266133</v>
      </c>
    </row>
    <row r="38" spans="1:17" s="101" customFormat="1" ht="18" customHeight="1">
      <c r="A38" s="366" t="s">
        <v>254</v>
      </c>
      <c r="B38" s="367">
        <v>12131</v>
      </c>
      <c r="C38" s="368">
        <v>35</v>
      </c>
      <c r="D38" s="368">
        <f t="shared" si="3"/>
        <v>12166</v>
      </c>
      <c r="E38" s="369">
        <f t="shared" si="11"/>
        <v>0.005683668306611621</v>
      </c>
      <c r="F38" s="370">
        <v>15907</v>
      </c>
      <c r="G38" s="368"/>
      <c r="H38" s="368">
        <f t="shared" si="0"/>
        <v>15907</v>
      </c>
      <c r="I38" s="371">
        <f t="shared" si="12"/>
        <v>-0.23517948073175332</v>
      </c>
      <c r="J38" s="370">
        <v>121669</v>
      </c>
      <c r="K38" s="368">
        <v>329</v>
      </c>
      <c r="L38" s="368">
        <f t="shared" si="1"/>
        <v>121998</v>
      </c>
      <c r="M38" s="371">
        <f t="shared" si="13"/>
        <v>0.006209467608315631</v>
      </c>
      <c r="N38" s="370">
        <v>132720</v>
      </c>
      <c r="O38" s="368">
        <v>167</v>
      </c>
      <c r="P38" s="368">
        <f t="shared" si="2"/>
        <v>132887</v>
      </c>
      <c r="Q38" s="372">
        <f t="shared" si="14"/>
        <v>-0.08194180017608943</v>
      </c>
    </row>
    <row r="39" spans="1:17" s="101" customFormat="1" ht="18" customHeight="1">
      <c r="A39" s="366" t="s">
        <v>255</v>
      </c>
      <c r="B39" s="367">
        <v>11717</v>
      </c>
      <c r="C39" s="368">
        <v>7</v>
      </c>
      <c r="D39" s="368">
        <f t="shared" si="3"/>
        <v>11724</v>
      </c>
      <c r="E39" s="369">
        <f t="shared" si="11"/>
        <v>0.005477176329665843</v>
      </c>
      <c r="F39" s="370">
        <v>7275</v>
      </c>
      <c r="G39" s="368"/>
      <c r="H39" s="368">
        <f t="shared" si="0"/>
        <v>7275</v>
      </c>
      <c r="I39" s="371">
        <f t="shared" si="12"/>
        <v>0.6115463917525774</v>
      </c>
      <c r="J39" s="370">
        <v>109024</v>
      </c>
      <c r="K39" s="368">
        <v>657</v>
      </c>
      <c r="L39" s="368">
        <f t="shared" si="1"/>
        <v>109681</v>
      </c>
      <c r="M39" s="371">
        <f t="shared" si="13"/>
        <v>0.005582555589006924</v>
      </c>
      <c r="N39" s="370">
        <v>102289</v>
      </c>
      <c r="O39" s="368">
        <v>355</v>
      </c>
      <c r="P39" s="368">
        <f t="shared" si="2"/>
        <v>102644</v>
      </c>
      <c r="Q39" s="372">
        <f t="shared" si="14"/>
        <v>0.06855734382915712</v>
      </c>
    </row>
    <row r="40" spans="1:17" s="101" customFormat="1" ht="18" customHeight="1">
      <c r="A40" s="366" t="s">
        <v>256</v>
      </c>
      <c r="B40" s="367">
        <v>11441</v>
      </c>
      <c r="C40" s="368">
        <v>25</v>
      </c>
      <c r="D40" s="368">
        <f t="shared" si="3"/>
        <v>11466</v>
      </c>
      <c r="E40" s="369">
        <f t="shared" si="11"/>
        <v>0.005356644813711067</v>
      </c>
      <c r="F40" s="370">
        <v>14058</v>
      </c>
      <c r="G40" s="368">
        <v>142</v>
      </c>
      <c r="H40" s="368">
        <f t="shared" si="0"/>
        <v>14200</v>
      </c>
      <c r="I40" s="371">
        <f t="shared" si="12"/>
        <v>-0.19253521126760564</v>
      </c>
      <c r="J40" s="370">
        <v>106791</v>
      </c>
      <c r="K40" s="368">
        <v>859</v>
      </c>
      <c r="L40" s="368">
        <f t="shared" si="1"/>
        <v>107650</v>
      </c>
      <c r="M40" s="371">
        <f t="shared" si="13"/>
        <v>0.005479181527854373</v>
      </c>
      <c r="N40" s="370">
        <v>102006</v>
      </c>
      <c r="O40" s="368">
        <v>791</v>
      </c>
      <c r="P40" s="368">
        <f t="shared" si="2"/>
        <v>102797</v>
      </c>
      <c r="Q40" s="372">
        <f t="shared" si="14"/>
        <v>0.047209548916797184</v>
      </c>
    </row>
    <row r="41" spans="1:17" s="101" customFormat="1" ht="18" customHeight="1">
      <c r="A41" s="366" t="s">
        <v>257</v>
      </c>
      <c r="B41" s="367">
        <v>9431</v>
      </c>
      <c r="C41" s="368">
        <v>136</v>
      </c>
      <c r="D41" s="368">
        <f t="shared" si="3"/>
        <v>9567</v>
      </c>
      <c r="E41" s="369">
        <f t="shared" si="11"/>
        <v>0.004469476795113708</v>
      </c>
      <c r="F41" s="370">
        <v>5383</v>
      </c>
      <c r="G41" s="368">
        <v>106</v>
      </c>
      <c r="H41" s="368">
        <f t="shared" si="0"/>
        <v>5489</v>
      </c>
      <c r="I41" s="371">
        <f t="shared" si="12"/>
        <v>0.7429404263071597</v>
      </c>
      <c r="J41" s="370">
        <v>86648</v>
      </c>
      <c r="K41" s="368">
        <v>728</v>
      </c>
      <c r="L41" s="368">
        <f t="shared" si="1"/>
        <v>87376</v>
      </c>
      <c r="M41" s="371">
        <f t="shared" si="13"/>
        <v>0.004447273248284288</v>
      </c>
      <c r="N41" s="370">
        <v>88272</v>
      </c>
      <c r="O41" s="368">
        <v>361</v>
      </c>
      <c r="P41" s="368">
        <f t="shared" si="2"/>
        <v>88633</v>
      </c>
      <c r="Q41" s="372">
        <f t="shared" si="14"/>
        <v>-0.014182076653165288</v>
      </c>
    </row>
    <row r="42" spans="1:17" s="101" customFormat="1" ht="18" customHeight="1">
      <c r="A42" s="366" t="s">
        <v>258</v>
      </c>
      <c r="B42" s="367">
        <v>9254</v>
      </c>
      <c r="C42" s="368">
        <v>190</v>
      </c>
      <c r="D42" s="368">
        <f t="shared" si="3"/>
        <v>9444</v>
      </c>
      <c r="E42" s="369">
        <f aca="true" t="shared" si="15" ref="E42:E62">D42/$D$8</f>
        <v>0.004412014095646897</v>
      </c>
      <c r="F42" s="370">
        <v>7600</v>
      </c>
      <c r="G42" s="368">
        <v>855</v>
      </c>
      <c r="H42" s="368">
        <f t="shared" si="0"/>
        <v>8455</v>
      </c>
      <c r="I42" s="371">
        <f aca="true" t="shared" si="16" ref="I42:I62">(D42/H42-1)</f>
        <v>0.11697220579538725</v>
      </c>
      <c r="J42" s="370">
        <v>80454</v>
      </c>
      <c r="K42" s="368">
        <v>2478</v>
      </c>
      <c r="L42" s="368">
        <f t="shared" si="1"/>
        <v>82932</v>
      </c>
      <c r="M42" s="371">
        <f aca="true" t="shared" si="17" ref="M42:M62">(L42/$L$8)</f>
        <v>0.004221082048007606</v>
      </c>
      <c r="N42" s="370">
        <v>70026</v>
      </c>
      <c r="O42" s="368">
        <v>1030</v>
      </c>
      <c r="P42" s="368">
        <f t="shared" si="2"/>
        <v>71056</v>
      </c>
      <c r="Q42" s="372">
        <f aca="true" t="shared" si="18" ref="Q42:Q62">(L42/P42-1)</f>
        <v>0.167135780229678</v>
      </c>
    </row>
    <row r="43" spans="1:17" s="101" customFormat="1" ht="18" customHeight="1">
      <c r="A43" s="366" t="s">
        <v>259</v>
      </c>
      <c r="B43" s="367">
        <v>8729</v>
      </c>
      <c r="C43" s="368">
        <v>22</v>
      </c>
      <c r="D43" s="368">
        <f t="shared" si="3"/>
        <v>8751</v>
      </c>
      <c r="E43" s="369">
        <f t="shared" si="15"/>
        <v>0.004088260837675349</v>
      </c>
      <c r="F43" s="370">
        <v>8266</v>
      </c>
      <c r="G43" s="368">
        <v>23</v>
      </c>
      <c r="H43" s="368">
        <f t="shared" si="0"/>
        <v>8289</v>
      </c>
      <c r="I43" s="371">
        <f t="shared" si="16"/>
        <v>0.055736518277234914</v>
      </c>
      <c r="J43" s="370">
        <v>83464</v>
      </c>
      <c r="K43" s="368">
        <v>1497</v>
      </c>
      <c r="L43" s="368">
        <f t="shared" si="1"/>
        <v>84961</v>
      </c>
      <c r="M43" s="371">
        <f t="shared" si="17"/>
        <v>0.004324354312940412</v>
      </c>
      <c r="N43" s="370">
        <v>74414</v>
      </c>
      <c r="O43" s="368">
        <v>160</v>
      </c>
      <c r="P43" s="368">
        <f t="shared" si="2"/>
        <v>74574</v>
      </c>
      <c r="Q43" s="372">
        <f t="shared" si="18"/>
        <v>0.13928446911792314</v>
      </c>
    </row>
    <row r="44" spans="1:17" s="101" customFormat="1" ht="18" customHeight="1">
      <c r="A44" s="366" t="s">
        <v>260</v>
      </c>
      <c r="B44" s="367">
        <v>8257</v>
      </c>
      <c r="C44" s="368">
        <v>36</v>
      </c>
      <c r="D44" s="368">
        <f t="shared" si="3"/>
        <v>8293</v>
      </c>
      <c r="E44" s="369">
        <f t="shared" si="15"/>
        <v>0.0038742940380347007</v>
      </c>
      <c r="F44" s="370">
        <v>5911</v>
      </c>
      <c r="G44" s="368">
        <v>392</v>
      </c>
      <c r="H44" s="368">
        <f t="shared" si="0"/>
        <v>6303</v>
      </c>
      <c r="I44" s="371">
        <f t="shared" si="16"/>
        <v>0.3157226717436141</v>
      </c>
      <c r="J44" s="370">
        <v>78939</v>
      </c>
      <c r="K44" s="368">
        <v>282</v>
      </c>
      <c r="L44" s="368">
        <f t="shared" si="1"/>
        <v>79221</v>
      </c>
      <c r="M44" s="371">
        <f t="shared" si="17"/>
        <v>0.00403219916226801</v>
      </c>
      <c r="N44" s="370">
        <v>73074</v>
      </c>
      <c r="O44" s="368">
        <v>786</v>
      </c>
      <c r="P44" s="368">
        <f t="shared" si="2"/>
        <v>73860</v>
      </c>
      <c r="Q44" s="372">
        <f t="shared" si="18"/>
        <v>0.07258326563769302</v>
      </c>
    </row>
    <row r="45" spans="1:17" s="101" customFormat="1" ht="18" customHeight="1">
      <c r="A45" s="366" t="s">
        <v>261</v>
      </c>
      <c r="B45" s="367">
        <v>7806</v>
      </c>
      <c r="C45" s="368">
        <v>385</v>
      </c>
      <c r="D45" s="368">
        <f t="shared" si="3"/>
        <v>8191</v>
      </c>
      <c r="E45" s="369">
        <f t="shared" si="15"/>
        <v>0.003826642043354906</v>
      </c>
      <c r="F45" s="370">
        <v>6457</v>
      </c>
      <c r="G45" s="368">
        <v>417</v>
      </c>
      <c r="H45" s="368">
        <f t="shared" si="0"/>
        <v>6874</v>
      </c>
      <c r="I45" s="371">
        <f t="shared" si="16"/>
        <v>0.19159150421879545</v>
      </c>
      <c r="J45" s="370">
        <v>64422</v>
      </c>
      <c r="K45" s="368">
        <v>3222</v>
      </c>
      <c r="L45" s="368">
        <f t="shared" si="1"/>
        <v>67644</v>
      </c>
      <c r="M45" s="371">
        <f t="shared" si="17"/>
        <v>0.003442951744265501</v>
      </c>
      <c r="N45" s="370">
        <v>58086</v>
      </c>
      <c r="O45" s="368">
        <v>3357</v>
      </c>
      <c r="P45" s="368">
        <f t="shared" si="2"/>
        <v>61443</v>
      </c>
      <c r="Q45" s="372">
        <f t="shared" si="18"/>
        <v>0.10092280650358876</v>
      </c>
    </row>
    <row r="46" spans="1:17" s="101" customFormat="1" ht="18" customHeight="1">
      <c r="A46" s="366" t="s">
        <v>262</v>
      </c>
      <c r="B46" s="367">
        <v>7692</v>
      </c>
      <c r="C46" s="368">
        <v>111</v>
      </c>
      <c r="D46" s="368">
        <f t="shared" si="3"/>
        <v>7803</v>
      </c>
      <c r="E46" s="369">
        <f t="shared" si="15"/>
        <v>0.0036453775930043136</v>
      </c>
      <c r="F46" s="370">
        <v>8601</v>
      </c>
      <c r="G46" s="368">
        <v>88</v>
      </c>
      <c r="H46" s="368">
        <f t="shared" si="0"/>
        <v>8689</v>
      </c>
      <c r="I46" s="371">
        <f t="shared" si="16"/>
        <v>-0.10196800552422602</v>
      </c>
      <c r="J46" s="370">
        <v>78281</v>
      </c>
      <c r="K46" s="368">
        <v>265</v>
      </c>
      <c r="L46" s="368">
        <f t="shared" si="1"/>
        <v>78546</v>
      </c>
      <c r="M46" s="371">
        <f t="shared" si="17"/>
        <v>0.003997842938103572</v>
      </c>
      <c r="N46" s="370">
        <v>99062</v>
      </c>
      <c r="O46" s="368">
        <v>812</v>
      </c>
      <c r="P46" s="368">
        <f t="shared" si="2"/>
        <v>99874</v>
      </c>
      <c r="Q46" s="372">
        <f t="shared" si="18"/>
        <v>-0.21354907183050642</v>
      </c>
    </row>
    <row r="47" spans="1:17" s="101" customFormat="1" ht="18" customHeight="1">
      <c r="A47" s="366" t="s">
        <v>263</v>
      </c>
      <c r="B47" s="367">
        <v>7666</v>
      </c>
      <c r="C47" s="368">
        <v>0</v>
      </c>
      <c r="D47" s="368">
        <f t="shared" si="3"/>
        <v>7666</v>
      </c>
      <c r="E47" s="369">
        <f t="shared" si="15"/>
        <v>0.003581374423679491</v>
      </c>
      <c r="F47" s="370">
        <v>4592</v>
      </c>
      <c r="G47" s="368"/>
      <c r="H47" s="368">
        <f t="shared" si="0"/>
        <v>4592</v>
      </c>
      <c r="I47" s="371">
        <f t="shared" si="16"/>
        <v>0.6694250871080138</v>
      </c>
      <c r="J47" s="370">
        <v>42783</v>
      </c>
      <c r="K47" s="368">
        <v>31</v>
      </c>
      <c r="L47" s="368">
        <f t="shared" si="1"/>
        <v>42814</v>
      </c>
      <c r="M47" s="371">
        <f t="shared" si="17"/>
        <v>0.0021791516761129315</v>
      </c>
      <c r="N47" s="370">
        <v>34366</v>
      </c>
      <c r="O47" s="368"/>
      <c r="P47" s="368">
        <f t="shared" si="2"/>
        <v>34366</v>
      </c>
      <c r="Q47" s="372">
        <f t="shared" si="18"/>
        <v>0.24582436128731877</v>
      </c>
    </row>
    <row r="48" spans="1:17" s="101" customFormat="1" ht="18" customHeight="1">
      <c r="A48" s="366" t="s">
        <v>264</v>
      </c>
      <c r="B48" s="367">
        <v>7377</v>
      </c>
      <c r="C48" s="368">
        <v>0</v>
      </c>
      <c r="D48" s="368">
        <f t="shared" si="3"/>
        <v>7377</v>
      </c>
      <c r="E48" s="369">
        <f t="shared" si="15"/>
        <v>0.003446360438753405</v>
      </c>
      <c r="F48" s="370">
        <v>6745</v>
      </c>
      <c r="G48" s="368">
        <v>106</v>
      </c>
      <c r="H48" s="368">
        <f t="shared" si="0"/>
        <v>6851</v>
      </c>
      <c r="I48" s="371">
        <f t="shared" si="16"/>
        <v>0.07677711283024369</v>
      </c>
      <c r="J48" s="370">
        <v>65835</v>
      </c>
      <c r="K48" s="368">
        <v>1061</v>
      </c>
      <c r="L48" s="368">
        <f t="shared" si="1"/>
        <v>66896</v>
      </c>
      <c r="M48" s="371">
        <f t="shared" si="17"/>
        <v>0.003404879958080317</v>
      </c>
      <c r="N48" s="370">
        <v>58506</v>
      </c>
      <c r="O48" s="368">
        <v>426</v>
      </c>
      <c r="P48" s="368">
        <f t="shared" si="2"/>
        <v>58932</v>
      </c>
      <c r="Q48" s="372">
        <f t="shared" si="18"/>
        <v>0.1351388040453403</v>
      </c>
    </row>
    <row r="49" spans="1:17" s="101" customFormat="1" ht="18" customHeight="1">
      <c r="A49" s="366" t="s">
        <v>265</v>
      </c>
      <c r="B49" s="367">
        <v>7058</v>
      </c>
      <c r="C49" s="368">
        <v>18</v>
      </c>
      <c r="D49" s="368">
        <f t="shared" si="3"/>
        <v>7076</v>
      </c>
      <c r="E49" s="369">
        <f t="shared" si="15"/>
        <v>0.0033057403368061673</v>
      </c>
      <c r="F49" s="370">
        <v>2943</v>
      </c>
      <c r="G49" s="368">
        <v>198</v>
      </c>
      <c r="H49" s="368">
        <f t="shared" si="0"/>
        <v>3141</v>
      </c>
      <c r="I49" s="371">
        <f t="shared" si="16"/>
        <v>1.2527857370264246</v>
      </c>
      <c r="J49" s="370">
        <v>56812</v>
      </c>
      <c r="K49" s="368">
        <v>333</v>
      </c>
      <c r="L49" s="368">
        <f t="shared" si="1"/>
        <v>57145</v>
      </c>
      <c r="M49" s="371">
        <f t="shared" si="17"/>
        <v>0.0029085724887063457</v>
      </c>
      <c r="N49" s="370">
        <v>68385</v>
      </c>
      <c r="O49" s="368">
        <v>510</v>
      </c>
      <c r="P49" s="368">
        <f t="shared" si="2"/>
        <v>68895</v>
      </c>
      <c r="Q49" s="372">
        <f t="shared" si="18"/>
        <v>-0.17054938674794973</v>
      </c>
    </row>
    <row r="50" spans="1:17" s="101" customFormat="1" ht="18" customHeight="1">
      <c r="A50" s="366" t="s">
        <v>266</v>
      </c>
      <c r="B50" s="367">
        <v>6674</v>
      </c>
      <c r="C50" s="368">
        <v>32</v>
      </c>
      <c r="D50" s="368">
        <f t="shared" si="3"/>
        <v>6706</v>
      </c>
      <c r="E50" s="369">
        <f t="shared" si="15"/>
        <v>0.003132885061987303</v>
      </c>
      <c r="F50" s="370">
        <v>1255</v>
      </c>
      <c r="G50" s="368">
        <v>151</v>
      </c>
      <c r="H50" s="368">
        <f t="shared" si="0"/>
        <v>1406</v>
      </c>
      <c r="I50" s="371">
        <f t="shared" si="16"/>
        <v>3.769559032716927</v>
      </c>
      <c r="J50" s="370">
        <v>44946</v>
      </c>
      <c r="K50" s="368">
        <v>164</v>
      </c>
      <c r="L50" s="368">
        <f t="shared" si="1"/>
        <v>45110</v>
      </c>
      <c r="M50" s="371">
        <f t="shared" si="17"/>
        <v>0.0022960137363818925</v>
      </c>
      <c r="N50" s="370">
        <v>66178</v>
      </c>
      <c r="O50" s="368">
        <v>536</v>
      </c>
      <c r="P50" s="368">
        <f t="shared" si="2"/>
        <v>66714</v>
      </c>
      <c r="Q50" s="372">
        <f t="shared" si="18"/>
        <v>-0.32383008064274366</v>
      </c>
    </row>
    <row r="51" spans="1:17" s="101" customFormat="1" ht="18" customHeight="1">
      <c r="A51" s="366" t="s">
        <v>267</v>
      </c>
      <c r="B51" s="367">
        <v>6545</v>
      </c>
      <c r="C51" s="368">
        <v>6</v>
      </c>
      <c r="D51" s="368">
        <f t="shared" si="3"/>
        <v>6551</v>
      </c>
      <c r="E51" s="369">
        <f t="shared" si="15"/>
        <v>0.0030604727171307518</v>
      </c>
      <c r="F51" s="370">
        <v>5757</v>
      </c>
      <c r="G51" s="368">
        <v>307</v>
      </c>
      <c r="H51" s="368">
        <f t="shared" si="0"/>
        <v>6064</v>
      </c>
      <c r="I51" s="371">
        <f t="shared" si="16"/>
        <v>0.08031002638522433</v>
      </c>
      <c r="J51" s="370">
        <v>57508</v>
      </c>
      <c r="K51" s="368">
        <v>157</v>
      </c>
      <c r="L51" s="368">
        <f t="shared" si="1"/>
        <v>57665</v>
      </c>
      <c r="M51" s="371">
        <f t="shared" si="17"/>
        <v>0.0029350395058404307</v>
      </c>
      <c r="N51" s="370">
        <v>70897</v>
      </c>
      <c r="O51" s="368">
        <v>427</v>
      </c>
      <c r="P51" s="368">
        <f t="shared" si="2"/>
        <v>71324</v>
      </c>
      <c r="Q51" s="372">
        <f t="shared" si="18"/>
        <v>-0.1915063653188268</v>
      </c>
    </row>
    <row r="52" spans="1:17" s="101" customFormat="1" ht="18" customHeight="1">
      <c r="A52" s="366" t="s">
        <v>268</v>
      </c>
      <c r="B52" s="367">
        <v>6180</v>
      </c>
      <c r="C52" s="368">
        <v>42</v>
      </c>
      <c r="D52" s="368">
        <f t="shared" si="3"/>
        <v>6222</v>
      </c>
      <c r="E52" s="369">
        <f t="shared" si="15"/>
        <v>0.0029067716754674917</v>
      </c>
      <c r="F52" s="370">
        <v>6561</v>
      </c>
      <c r="G52" s="368">
        <v>25</v>
      </c>
      <c r="H52" s="368">
        <f t="shared" si="0"/>
        <v>6586</v>
      </c>
      <c r="I52" s="371">
        <f t="shared" si="16"/>
        <v>-0.05526875189796543</v>
      </c>
      <c r="J52" s="370">
        <v>58460</v>
      </c>
      <c r="K52" s="368">
        <v>580</v>
      </c>
      <c r="L52" s="368">
        <f t="shared" si="1"/>
        <v>59040</v>
      </c>
      <c r="M52" s="371">
        <f t="shared" si="17"/>
        <v>0.003005024406916137</v>
      </c>
      <c r="N52" s="370">
        <v>59072</v>
      </c>
      <c r="O52" s="368">
        <v>361</v>
      </c>
      <c r="P52" s="368">
        <f t="shared" si="2"/>
        <v>59433</v>
      </c>
      <c r="Q52" s="372">
        <f t="shared" si="18"/>
        <v>-0.00661248801171066</v>
      </c>
    </row>
    <row r="53" spans="1:17" s="101" customFormat="1" ht="18" customHeight="1">
      <c r="A53" s="366" t="s">
        <v>269</v>
      </c>
      <c r="B53" s="367">
        <v>6044</v>
      </c>
      <c r="C53" s="368">
        <v>9</v>
      </c>
      <c r="D53" s="368">
        <f t="shared" si="3"/>
        <v>6053</v>
      </c>
      <c r="E53" s="369">
        <f t="shared" si="15"/>
        <v>0.0028278188607529296</v>
      </c>
      <c r="F53" s="370">
        <v>8123</v>
      </c>
      <c r="G53" s="368">
        <v>25</v>
      </c>
      <c r="H53" s="368">
        <f t="shared" si="0"/>
        <v>8148</v>
      </c>
      <c r="I53" s="371">
        <f t="shared" si="16"/>
        <v>-0.25711831124202256</v>
      </c>
      <c r="J53" s="370">
        <v>66396</v>
      </c>
      <c r="K53" s="368">
        <v>314</v>
      </c>
      <c r="L53" s="368">
        <f t="shared" si="1"/>
        <v>66710</v>
      </c>
      <c r="M53" s="371">
        <f t="shared" si="17"/>
        <v>0.003395412909643894</v>
      </c>
      <c r="N53" s="370">
        <v>72731</v>
      </c>
      <c r="O53" s="368">
        <v>326</v>
      </c>
      <c r="P53" s="368">
        <f t="shared" si="2"/>
        <v>73057</v>
      </c>
      <c r="Q53" s="372">
        <f t="shared" si="18"/>
        <v>-0.08687736972500926</v>
      </c>
    </row>
    <row r="54" spans="1:17" s="101" customFormat="1" ht="18" customHeight="1">
      <c r="A54" s="366" t="s">
        <v>270</v>
      </c>
      <c r="B54" s="367">
        <v>5796</v>
      </c>
      <c r="C54" s="368">
        <v>122</v>
      </c>
      <c r="D54" s="368">
        <f t="shared" si="3"/>
        <v>5918</v>
      </c>
      <c r="E54" s="369">
        <f t="shared" si="15"/>
        <v>0.0027647500442649657</v>
      </c>
      <c r="F54" s="370">
        <v>4576</v>
      </c>
      <c r="G54" s="368">
        <v>18</v>
      </c>
      <c r="H54" s="368">
        <f t="shared" si="0"/>
        <v>4594</v>
      </c>
      <c r="I54" s="371">
        <f t="shared" si="16"/>
        <v>0.2882020026121028</v>
      </c>
      <c r="J54" s="370">
        <v>56564</v>
      </c>
      <c r="K54" s="368">
        <v>758</v>
      </c>
      <c r="L54" s="368">
        <f t="shared" si="1"/>
        <v>57322</v>
      </c>
      <c r="M54" s="371">
        <f t="shared" si="17"/>
        <v>0.002917581454153909</v>
      </c>
      <c r="N54" s="370">
        <v>74008</v>
      </c>
      <c r="O54" s="368">
        <v>194</v>
      </c>
      <c r="P54" s="368">
        <f t="shared" si="2"/>
        <v>74202</v>
      </c>
      <c r="Q54" s="372">
        <f t="shared" si="18"/>
        <v>-0.2274871297269615</v>
      </c>
    </row>
    <row r="55" spans="1:17" s="101" customFormat="1" ht="18" customHeight="1">
      <c r="A55" s="366" t="s">
        <v>271</v>
      </c>
      <c r="B55" s="367">
        <v>5640</v>
      </c>
      <c r="C55" s="368">
        <v>0</v>
      </c>
      <c r="D55" s="368">
        <f t="shared" si="3"/>
        <v>5640</v>
      </c>
      <c r="E55" s="369">
        <f t="shared" si="15"/>
        <v>0.0026348749999416028</v>
      </c>
      <c r="F55" s="370">
        <v>3586</v>
      </c>
      <c r="G55" s="368">
        <v>61</v>
      </c>
      <c r="H55" s="368">
        <f t="shared" si="0"/>
        <v>3647</v>
      </c>
      <c r="I55" s="371">
        <f t="shared" si="16"/>
        <v>0.546476556073485</v>
      </c>
      <c r="J55" s="370">
        <v>50623</v>
      </c>
      <c r="K55" s="368">
        <v>88</v>
      </c>
      <c r="L55" s="368">
        <f t="shared" si="1"/>
        <v>50711</v>
      </c>
      <c r="M55" s="371">
        <f t="shared" si="17"/>
        <v>0.002581094049781914</v>
      </c>
      <c r="N55" s="370">
        <v>51314</v>
      </c>
      <c r="O55" s="368">
        <v>135</v>
      </c>
      <c r="P55" s="368">
        <f t="shared" si="2"/>
        <v>51449</v>
      </c>
      <c r="Q55" s="372">
        <f t="shared" si="18"/>
        <v>-0.014344302124433939</v>
      </c>
    </row>
    <row r="56" spans="1:17" s="101" customFormat="1" ht="18" customHeight="1">
      <c r="A56" s="366" t="s">
        <v>272</v>
      </c>
      <c r="B56" s="367">
        <v>4853</v>
      </c>
      <c r="C56" s="368">
        <v>719</v>
      </c>
      <c r="D56" s="368">
        <f t="shared" si="3"/>
        <v>5572</v>
      </c>
      <c r="E56" s="369">
        <f t="shared" si="15"/>
        <v>0.0026031070034884065</v>
      </c>
      <c r="F56" s="370">
        <v>1449</v>
      </c>
      <c r="G56" s="368">
        <v>145</v>
      </c>
      <c r="H56" s="368">
        <f t="shared" si="0"/>
        <v>1594</v>
      </c>
      <c r="I56" s="371">
        <f t="shared" si="16"/>
        <v>2.4956085319949812</v>
      </c>
      <c r="J56" s="370">
        <v>41230</v>
      </c>
      <c r="K56" s="368">
        <v>6365</v>
      </c>
      <c r="L56" s="368">
        <f t="shared" si="1"/>
        <v>47595</v>
      </c>
      <c r="M56" s="371">
        <f t="shared" si="17"/>
        <v>0.002422495539416896</v>
      </c>
      <c r="N56" s="370">
        <v>30511</v>
      </c>
      <c r="O56" s="368">
        <v>1833</v>
      </c>
      <c r="P56" s="368">
        <f t="shared" si="2"/>
        <v>32344</v>
      </c>
      <c r="Q56" s="372">
        <f t="shared" si="18"/>
        <v>0.4715248577788771</v>
      </c>
    </row>
    <row r="57" spans="1:17" s="101" customFormat="1" ht="18" customHeight="1">
      <c r="A57" s="366" t="s">
        <v>273</v>
      </c>
      <c r="B57" s="367">
        <v>2801</v>
      </c>
      <c r="C57" s="368">
        <v>2690</v>
      </c>
      <c r="D57" s="368">
        <f t="shared" si="3"/>
        <v>5491</v>
      </c>
      <c r="E57" s="369">
        <f t="shared" si="15"/>
        <v>0.002565265713595628</v>
      </c>
      <c r="F57" s="370">
        <v>2977</v>
      </c>
      <c r="G57" s="368">
        <v>14</v>
      </c>
      <c r="H57" s="368">
        <f t="shared" si="0"/>
        <v>2991</v>
      </c>
      <c r="I57" s="371">
        <f t="shared" si="16"/>
        <v>0.8358408559010364</v>
      </c>
      <c r="J57" s="370">
        <v>25397</v>
      </c>
      <c r="K57" s="368">
        <v>25765</v>
      </c>
      <c r="L57" s="368">
        <f t="shared" si="1"/>
        <v>51162</v>
      </c>
      <c r="M57" s="371">
        <f t="shared" si="17"/>
        <v>0.002604049097334746</v>
      </c>
      <c r="N57" s="370">
        <v>26105</v>
      </c>
      <c r="O57" s="368">
        <v>316</v>
      </c>
      <c r="P57" s="368">
        <f t="shared" si="2"/>
        <v>26421</v>
      </c>
      <c r="Q57" s="372">
        <f t="shared" si="18"/>
        <v>0.9364142159645736</v>
      </c>
    </row>
    <row r="58" spans="1:17" s="101" customFormat="1" ht="18" customHeight="1">
      <c r="A58" s="366" t="s">
        <v>274</v>
      </c>
      <c r="B58" s="367">
        <v>5315</v>
      </c>
      <c r="C58" s="368">
        <v>0</v>
      </c>
      <c r="D58" s="368">
        <f t="shared" si="3"/>
        <v>5315</v>
      </c>
      <c r="E58" s="369">
        <f t="shared" si="15"/>
        <v>0.0024830426639520604</v>
      </c>
      <c r="F58" s="370">
        <v>3737</v>
      </c>
      <c r="G58" s="368">
        <v>19</v>
      </c>
      <c r="H58" s="368">
        <f t="shared" si="0"/>
        <v>3756</v>
      </c>
      <c r="I58" s="371">
        <f t="shared" si="16"/>
        <v>0.4150692225772099</v>
      </c>
      <c r="J58" s="370">
        <v>47058</v>
      </c>
      <c r="K58" s="368">
        <v>9</v>
      </c>
      <c r="L58" s="368">
        <f t="shared" si="1"/>
        <v>47067</v>
      </c>
      <c r="M58" s="371">
        <f t="shared" si="17"/>
        <v>0.002395621337403825</v>
      </c>
      <c r="N58" s="370">
        <v>40881</v>
      </c>
      <c r="O58" s="368">
        <v>2118</v>
      </c>
      <c r="P58" s="368">
        <f t="shared" si="2"/>
        <v>42999</v>
      </c>
      <c r="Q58" s="372">
        <f t="shared" si="18"/>
        <v>0.09460685132212387</v>
      </c>
    </row>
    <row r="59" spans="1:17" s="101" customFormat="1" ht="18" customHeight="1">
      <c r="A59" s="366" t="s">
        <v>275</v>
      </c>
      <c r="B59" s="367">
        <v>5158</v>
      </c>
      <c r="C59" s="368">
        <v>0</v>
      </c>
      <c r="D59" s="368">
        <f t="shared" si="3"/>
        <v>5158</v>
      </c>
      <c r="E59" s="369">
        <f t="shared" si="15"/>
        <v>0.0024096959662586502</v>
      </c>
      <c r="F59" s="370">
        <v>5487</v>
      </c>
      <c r="G59" s="368">
        <v>27</v>
      </c>
      <c r="H59" s="368">
        <f t="shared" si="0"/>
        <v>5514</v>
      </c>
      <c r="I59" s="371">
        <f t="shared" si="16"/>
        <v>-0.06456293072179908</v>
      </c>
      <c r="J59" s="370">
        <v>44700</v>
      </c>
      <c r="K59" s="368">
        <v>118</v>
      </c>
      <c r="L59" s="368">
        <f t="shared" si="1"/>
        <v>44818</v>
      </c>
      <c r="M59" s="371">
        <f t="shared" si="17"/>
        <v>0.0022811514882989064</v>
      </c>
      <c r="N59" s="370">
        <v>45372</v>
      </c>
      <c r="O59" s="368">
        <v>138</v>
      </c>
      <c r="P59" s="368">
        <f t="shared" si="2"/>
        <v>45510</v>
      </c>
      <c r="Q59" s="372">
        <f t="shared" si="18"/>
        <v>-0.0152054493517908</v>
      </c>
    </row>
    <row r="60" spans="1:17" s="101" customFormat="1" ht="18" customHeight="1">
      <c r="A60" s="366" t="s">
        <v>276</v>
      </c>
      <c r="B60" s="367">
        <v>2430</v>
      </c>
      <c r="C60" s="368">
        <v>2517</v>
      </c>
      <c r="D60" s="368">
        <f t="shared" si="3"/>
        <v>4947</v>
      </c>
      <c r="E60" s="369">
        <f t="shared" si="15"/>
        <v>0.002311121741970055</v>
      </c>
      <c r="F60" s="370">
        <v>2154</v>
      </c>
      <c r="G60" s="368">
        <v>1223</v>
      </c>
      <c r="H60" s="368">
        <f t="shared" si="0"/>
        <v>3377</v>
      </c>
      <c r="I60" s="371">
        <f t="shared" si="16"/>
        <v>0.46490968315072556</v>
      </c>
      <c r="J60" s="370">
        <v>22736</v>
      </c>
      <c r="K60" s="368">
        <v>19389</v>
      </c>
      <c r="L60" s="368">
        <f t="shared" si="1"/>
        <v>42125</v>
      </c>
      <c r="M60" s="371">
        <f t="shared" si="17"/>
        <v>0.002144082878410269</v>
      </c>
      <c r="N60" s="370">
        <v>22610</v>
      </c>
      <c r="O60" s="368">
        <v>9217</v>
      </c>
      <c r="P60" s="368">
        <f t="shared" si="2"/>
        <v>31827</v>
      </c>
      <c r="Q60" s="372">
        <f t="shared" si="18"/>
        <v>0.3235617557419801</v>
      </c>
    </row>
    <row r="61" spans="1:17" s="101" customFormat="1" ht="18" customHeight="1">
      <c r="A61" s="366" t="s">
        <v>277</v>
      </c>
      <c r="B61" s="367">
        <v>4468</v>
      </c>
      <c r="C61" s="368">
        <v>27</v>
      </c>
      <c r="D61" s="368">
        <f t="shared" si="3"/>
        <v>4495</v>
      </c>
      <c r="E61" s="369">
        <f t="shared" si="15"/>
        <v>0.0020999580008399833</v>
      </c>
      <c r="F61" s="370">
        <v>5228</v>
      </c>
      <c r="G61" s="368">
        <v>9</v>
      </c>
      <c r="H61" s="368">
        <f t="shared" si="0"/>
        <v>5237</v>
      </c>
      <c r="I61" s="371">
        <f t="shared" si="16"/>
        <v>-0.1416841703265228</v>
      </c>
      <c r="J61" s="370">
        <v>41723</v>
      </c>
      <c r="K61" s="368">
        <v>114</v>
      </c>
      <c r="L61" s="368">
        <f t="shared" si="1"/>
        <v>41837</v>
      </c>
      <c r="M61" s="371">
        <f t="shared" si="17"/>
        <v>0.0021294242227667755</v>
      </c>
      <c r="N61" s="370">
        <v>46454</v>
      </c>
      <c r="O61" s="368">
        <v>707</v>
      </c>
      <c r="P61" s="368">
        <f t="shared" si="2"/>
        <v>47161</v>
      </c>
      <c r="Q61" s="372">
        <f t="shared" si="18"/>
        <v>-0.11288988783104681</v>
      </c>
    </row>
    <row r="62" spans="1:17" s="101" customFormat="1" ht="18" customHeight="1" thickBot="1">
      <c r="A62" s="373" t="s">
        <v>278</v>
      </c>
      <c r="B62" s="374">
        <v>145701</v>
      </c>
      <c r="C62" s="375">
        <v>40519</v>
      </c>
      <c r="D62" s="375">
        <f t="shared" si="3"/>
        <v>186220</v>
      </c>
      <c r="E62" s="376">
        <f t="shared" si="15"/>
        <v>0.08699759263991583</v>
      </c>
      <c r="F62" s="377">
        <v>114199</v>
      </c>
      <c r="G62" s="375">
        <v>37820</v>
      </c>
      <c r="H62" s="375">
        <f t="shared" si="0"/>
        <v>152019</v>
      </c>
      <c r="I62" s="378">
        <f t="shared" si="16"/>
        <v>0.22497845664028837</v>
      </c>
      <c r="J62" s="377">
        <v>1343747</v>
      </c>
      <c r="K62" s="375">
        <v>377484</v>
      </c>
      <c r="L62" s="375">
        <f t="shared" si="1"/>
        <v>1721231</v>
      </c>
      <c r="M62" s="378">
        <f t="shared" si="17"/>
        <v>0.08760740455522814</v>
      </c>
      <c r="N62" s="377">
        <v>1418211</v>
      </c>
      <c r="O62" s="375">
        <v>384356</v>
      </c>
      <c r="P62" s="375">
        <f t="shared" si="2"/>
        <v>1802567</v>
      </c>
      <c r="Q62" s="379">
        <f t="shared" si="18"/>
        <v>-0.04512231722870774</v>
      </c>
    </row>
    <row r="63" ht="15" thickTop="1">
      <c r="A63" s="79"/>
    </row>
    <row r="64" ht="14.25" customHeight="1">
      <c r="A64" s="63"/>
    </row>
  </sheetData>
  <sheetProtection/>
  <mergeCells count="15">
    <mergeCell ref="A4:Q4"/>
    <mergeCell ref="N1:O1"/>
    <mergeCell ref="P1:Q1"/>
    <mergeCell ref="B5:I5"/>
    <mergeCell ref="J5:Q5"/>
    <mergeCell ref="A3:Q3"/>
    <mergeCell ref="I6:I7"/>
    <mergeCell ref="J6:L6"/>
    <mergeCell ref="M6:M7"/>
    <mergeCell ref="A5:A7"/>
    <mergeCell ref="N6:P6"/>
    <mergeCell ref="Q6:Q7"/>
    <mergeCell ref="B6:D6"/>
    <mergeCell ref="E6:E7"/>
    <mergeCell ref="F6:H6"/>
  </mergeCells>
  <conditionalFormatting sqref="Q63:Q65536 I63:I65536 I3 Q3">
    <cfRule type="cellIs" priority="2" dxfId="101" operator="lessThan" stopIfTrue="1">
      <formula>0</formula>
    </cfRule>
  </conditionalFormatting>
  <conditionalFormatting sqref="Q8:Q62 I8:I62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Octubre 2018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2018-11-30T16:06:28Z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Tema">
    <vt:lpwstr>Origen - Destino</vt:lpwstr>
  </property>
  <property fmtid="{D5CDD505-2E9C-101B-9397-08002B2CF9AE}" pid="9" name="Vigencia">
    <vt:lpwstr>2018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186.000000000000</vt:lpwstr>
  </property>
</Properties>
</file>